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540" windowWidth="22716" windowHeight="10788" firstSheet="1" activeTab="1"/>
  </bookViews>
  <sheets>
    <sheet name="Istruzioni" sheetId="1" r:id="rId1"/>
    <sheet name="1. Conto Economico" sheetId="2" r:id="rId2"/>
    <sheet name="2. Cash Flow" sheetId="3" r:id="rId3"/>
    <sheet name="3. Stato Patrimoniale" sheetId="4" r:id="rId4"/>
    <sheet name="4. Ricavi" sheetId="5" r:id="rId5"/>
    <sheet name="5. Costo produzione" sheetId="6" r:id="rId6"/>
    <sheet name="6. Personale" sheetId="7" r:id="rId7"/>
    <sheet name="7. Investimenti - Ammortamenti" sheetId="8" r:id="rId8"/>
    <sheet name="8. Finanziamenti" sheetId="9" r:id="rId9"/>
    <sheet name="Parametri e Note" sheetId="10" state="hidden" r:id="rId10"/>
  </sheets>
  <definedNames>
    <definedName name="____LTV1">#REF!</definedName>
    <definedName name="____LTV2">#REF!</definedName>
    <definedName name="___iva2">#REF!</definedName>
    <definedName name="___LTV1">#REF!</definedName>
    <definedName name="___LTV2">#REF!</definedName>
    <definedName name="__CME290109">#REF!</definedName>
    <definedName name="__LTV1">#REF!</definedName>
    <definedName name="__LTV2">#REF!</definedName>
    <definedName name="__tot12">#REF!</definedName>
    <definedName name="__tot13">#REF!</definedName>
    <definedName name="__tot14">#REF!</definedName>
    <definedName name="__tot15">#REF!</definedName>
    <definedName name="__tot24">#REF!</definedName>
    <definedName name="__tot25">#REF!</definedName>
    <definedName name="__tot32">#REF!</definedName>
    <definedName name="__tot33">#REF!</definedName>
    <definedName name="__tot34">#REF!</definedName>
    <definedName name="__tot35">#REF!</definedName>
    <definedName name="__tot42">#REF!</definedName>
    <definedName name="__tot43">#REF!</definedName>
    <definedName name="__tot44">#REF!</definedName>
    <definedName name="__tot52">#REF!</definedName>
    <definedName name="__tot53">#REF!</definedName>
    <definedName name="__tot54">#REF!</definedName>
    <definedName name="__tot62">#REF!</definedName>
    <definedName name="__tot63">#REF!</definedName>
    <definedName name="__tot64">#REF!</definedName>
    <definedName name="_bdm.A816175324664F849FDFEB192AEE2056.edm">#REF!</definedName>
    <definedName name="_CME290109">#REF!</definedName>
    <definedName name="_Fill">#REF!</definedName>
    <definedName name="_iva2">#REF!</definedName>
    <definedName name="_Key1">#REF!</definedName>
    <definedName name="_LTV1">#REF!</definedName>
    <definedName name="_LTV2">#REF!</definedName>
    <definedName name="_Sort">#REF!</definedName>
    <definedName name="_Table2_Out">#REF!</definedName>
    <definedName name="_tot12">#REF!</definedName>
    <definedName name="_tot13">#REF!</definedName>
    <definedName name="_tot14">#REF!</definedName>
    <definedName name="_tot15">#REF!</definedName>
    <definedName name="_tot22">#REF!</definedName>
    <definedName name="_tot23">#REF!</definedName>
    <definedName name="_tot24">#REF!</definedName>
    <definedName name="_tot25">#REF!</definedName>
    <definedName name="_tot32">#REF!</definedName>
    <definedName name="_tot33">#REF!</definedName>
    <definedName name="_tot34">#REF!</definedName>
    <definedName name="_tot35">#REF!</definedName>
    <definedName name="_tot42">#REF!</definedName>
    <definedName name="_tot43">#REF!</definedName>
    <definedName name="_tot44">#REF!</definedName>
    <definedName name="_tot52">#REF!</definedName>
    <definedName name="_tot53">#REF!</definedName>
    <definedName name="_tot54">#REF!</definedName>
    <definedName name="_tot62">#REF!</definedName>
    <definedName name="_tot63">#REF!</definedName>
    <definedName name="_tot64">#REF!</definedName>
    <definedName name="a_linea">#REF!</definedName>
    <definedName name="abbonamenti">#REF!</definedName>
    <definedName name="abbonamenti_1">#REF!</definedName>
    <definedName name="Acquisition_Date">#REF!</definedName>
    <definedName name="aggregati">#REF!</definedName>
    <definedName name="aggregati2">#REF!</definedName>
    <definedName name="area_portafoglio_bond">#REF!</definedName>
    <definedName name="area_portafoglio_brick">#REF!</definedName>
    <definedName name="Area_rent_roll">#REF!</definedName>
    <definedName name="Area_stampa_MI">#REF!</definedName>
    <definedName name="Area_summary_immobile">#REF!</definedName>
    <definedName name="AREA_TOTALE_SUMMARY_IMMOBILE">#REF!</definedName>
    <definedName name="arr_fee">#REF!</definedName>
    <definedName name="arrngmnt_fee">#REF!</definedName>
    <definedName name="Av_size_resi1">#REF!</definedName>
    <definedName name="BUDGET">#REF!</definedName>
    <definedName name="CAPEX">#REF!</definedName>
    <definedName name="carta16">#REF!</definedName>
    <definedName name="carta32">#REF!</definedName>
    <definedName name="cassa">#REF!</definedName>
    <definedName name="ccn">#REF!</definedName>
    <definedName name="cemol">#REF!</definedName>
    <definedName name="CME29_10_09">#REF!</definedName>
    <definedName name="CME290109_2">#REF!</definedName>
    <definedName name="Codice">#REF!</definedName>
    <definedName name="Codice_asset">#REF!</definedName>
    <definedName name="COST">#REF!</definedName>
    <definedName name="Coupon">#REF!</definedName>
    <definedName name="da_linea">#REF!</definedName>
    <definedName name="dasda">#REF!</definedName>
    <definedName name="DB_Finale">#REF!</definedName>
    <definedName name="ddddd">#REF!</definedName>
    <definedName name="deal_duration">#REF!</definedName>
    <definedName name="Debt_arrive">#REF!</definedName>
    <definedName name="DETTAGLIO">#REF!</definedName>
    <definedName name="dettaglio_per_rigo">#REF!</definedName>
    <definedName name="Durata_in_anni">#REF!</definedName>
    <definedName name="ECONOMICO">#REF!</definedName>
    <definedName name="ELENCHETTO">#REF!</definedName>
    <definedName name="Escrow_Bank">#REF!</definedName>
    <definedName name="FEES">#REF!</definedName>
    <definedName name="Foto">#REF!</definedName>
    <definedName name="FunDate">#REF!</definedName>
    <definedName name="gino">#REF!</definedName>
    <definedName name="Giorni">'Parametri e Note'!$B$3:$B$12</definedName>
    <definedName name="Imm_x_schede">#REF!</definedName>
    <definedName name="Immobile_n">#REF!</definedName>
    <definedName name="impianti">#REF!</definedName>
    <definedName name="Indice_prima_riga">#REF!</definedName>
    <definedName name="Indirizzo">#REF!</definedName>
    <definedName name="Info_qualitative">#REF!</definedName>
    <definedName name="Interest_Debt">#REF!</definedName>
    <definedName name="Interest_VAT">#REF!</definedName>
    <definedName name="iva">#REF!</definedName>
    <definedName name="Linea">#REF!</definedName>
    <definedName name="linea_concetraz">#REF!</definedName>
    <definedName name="linea_portafoglio_bond">#REF!</definedName>
    <definedName name="linea_portafoglio_brick">#REF!</definedName>
    <definedName name="Linea_summary_immobile">#REF!</definedName>
    <definedName name="linea_x_conc_pacc">#REF!</definedName>
    <definedName name="lista_primi_50">#REF!</definedName>
    <definedName name="lista_secondi_49">#REF!</definedName>
    <definedName name="Max">#REF!</definedName>
    <definedName name="Mezz_commitment">#REF!</definedName>
    <definedName name="net_sales">#REF!</definedName>
    <definedName name="Pagam_per_anno">#REF!</definedName>
    <definedName name="Pagina">#REF!</definedName>
    <definedName name="posizione_foto">#REF!</definedName>
    <definedName name="presi">#REF!</definedName>
    <definedName name="presi2">#REF!</definedName>
    <definedName name="primo_codice">#REF!</definedName>
    <definedName name="primo_codice_pacc">#REF!</definedName>
    <definedName name="primo_mq">#REF!</definedName>
    <definedName name="primo_mq_pacc">#REF!</definedName>
    <definedName name="Project_End">#REF!</definedName>
    <definedName name="Project_start">#REF!</definedName>
    <definedName name="q">#REF!</definedName>
    <definedName name="QWW">#REF!</definedName>
    <definedName name="rate">#REF!</definedName>
    <definedName name="Resi1_PSM">#REF!</definedName>
    <definedName name="Retail1_PSM">#REF!</definedName>
    <definedName name="ROBERTO">#REF!</definedName>
    <definedName name="rrrrr">#REF!</definedName>
    <definedName name="s">#REF!</definedName>
    <definedName name="serie">#REF!</definedName>
    <definedName name="SSSSSS">#REF!</definedName>
    <definedName name="Tabella_bon">#REF!</definedName>
    <definedName name="Tabella_BOND">#REF!</definedName>
    <definedName name="Tasso_inter_annuale">#REF!</definedName>
    <definedName name="tirature">#REF!</definedName>
    <definedName name="TOSCANA">#REF!</definedName>
    <definedName name="Tot_Equity">#REF!</definedName>
    <definedName name="VAT_Client_Hotel">#REF!</definedName>
    <definedName name="VAT_Clients">#REF!</definedName>
    <definedName name="VAT_Clients_Retail">#REF!</definedName>
    <definedName name="VAT_Clients_Stud_Carparks">#REF!</definedName>
    <definedName name="VAT_Fin">#REF!</definedName>
    <definedName name="VAT_on_other_costs">#REF!</definedName>
    <definedName name="VAT_on_work">#REF!</definedName>
    <definedName name="VAT_work">#REF!</definedName>
    <definedName name="vendite">#REF!</definedName>
    <definedName name="WSSS">#REF!</definedName>
  </definedNames>
  <calcPr calcId="145621"/>
</workbook>
</file>

<file path=xl/calcChain.xml><?xml version="1.0" encoding="utf-8"?>
<calcChain xmlns="http://schemas.openxmlformats.org/spreadsheetml/2006/main">
  <c r="B7" i="2" l="1"/>
  <c r="E137" i="9"/>
  <c r="E136" i="9"/>
  <c r="E135" i="9"/>
  <c r="E134" i="9"/>
  <c r="E133" i="9"/>
  <c r="E132" i="9"/>
  <c r="E131" i="9"/>
  <c r="E130" i="9"/>
  <c r="E129" i="9"/>
  <c r="E128" i="9"/>
  <c r="E127" i="9"/>
  <c r="E126" i="9"/>
  <c r="E125" i="9"/>
  <c r="E124" i="9"/>
  <c r="E123" i="9"/>
  <c r="E122" i="9"/>
  <c r="E121" i="9"/>
  <c r="E120" i="9"/>
  <c r="E119" i="9"/>
  <c r="E118" i="9"/>
  <c r="E117" i="9"/>
  <c r="E116" i="9"/>
  <c r="E115" i="9"/>
  <c r="B115" i="9"/>
  <c r="B127" i="9" s="1"/>
  <c r="E114" i="9"/>
  <c r="E113" i="9"/>
  <c r="E112" i="9"/>
  <c r="E111" i="9"/>
  <c r="E110" i="9"/>
  <c r="E109" i="9"/>
  <c r="E108" i="9"/>
  <c r="E107"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B67" i="9"/>
  <c r="B79" i="9" s="1"/>
  <c r="B91" i="9" s="1"/>
  <c r="B103" i="9" s="1"/>
  <c r="B43" i="9"/>
  <c r="B55" i="9" s="1"/>
  <c r="B31" i="9"/>
  <c r="B30" i="9"/>
  <c r="B42" i="9" s="1"/>
  <c r="B54" i="9" s="1"/>
  <c r="B66" i="9" s="1"/>
  <c r="B78" i="9" s="1"/>
  <c r="B90" i="9" s="1"/>
  <c r="B102" i="9" s="1"/>
  <c r="B114" i="9" s="1"/>
  <c r="B126" i="9" s="1"/>
  <c r="B19" i="9"/>
  <c r="B15" i="9"/>
  <c r="E18" i="9" s="1"/>
  <c r="B125" i="8"/>
  <c r="B120" i="8"/>
  <c r="B119" i="8"/>
  <c r="B117" i="8"/>
  <c r="B116" i="8"/>
  <c r="B115" i="8"/>
  <c r="D110" i="8"/>
  <c r="E110" i="8" s="1"/>
  <c r="B110" i="8"/>
  <c r="D108" i="8"/>
  <c r="B105" i="8"/>
  <c r="B104" i="8"/>
  <c r="B103" i="8"/>
  <c r="B118" i="8" s="1"/>
  <c r="B102" i="8"/>
  <c r="B101" i="8"/>
  <c r="B100" i="8"/>
  <c r="D95" i="8"/>
  <c r="B95" i="8"/>
  <c r="H94" i="8"/>
  <c r="H93" i="8"/>
  <c r="G93" i="8"/>
  <c r="F92" i="8"/>
  <c r="F91" i="8"/>
  <c r="E91" i="8"/>
  <c r="E95" i="8" s="1"/>
  <c r="G90" i="8"/>
  <c r="H90" i="8" s="1"/>
  <c r="E90" i="8"/>
  <c r="F90" i="8" s="1"/>
  <c r="D90" i="8"/>
  <c r="D89" i="8"/>
  <c r="D109" i="8" s="1"/>
  <c r="B89" i="8"/>
  <c r="B109" i="8" s="1"/>
  <c r="B124" i="8" s="1"/>
  <c r="H88" i="8"/>
  <c r="G87" i="8"/>
  <c r="F86" i="8"/>
  <c r="H86" i="8" s="1"/>
  <c r="E85" i="8"/>
  <c r="D84" i="8"/>
  <c r="D83" i="8"/>
  <c r="B83" i="8"/>
  <c r="B108" i="8" s="1"/>
  <c r="B123" i="8" s="1"/>
  <c r="H82" i="8"/>
  <c r="G81" i="8"/>
  <c r="H81" i="8" s="1"/>
  <c r="F80" i="8"/>
  <c r="F79" i="8"/>
  <c r="G79" i="8" s="1"/>
  <c r="H79" i="8" s="1"/>
  <c r="E79" i="8"/>
  <c r="F78" i="8"/>
  <c r="F83" i="8" s="1"/>
  <c r="E78" i="8"/>
  <c r="D78" i="8"/>
  <c r="H76" i="8"/>
  <c r="G75" i="8"/>
  <c r="H75" i="8" s="1"/>
  <c r="F74" i="8"/>
  <c r="E73" i="8"/>
  <c r="D72" i="8"/>
  <c r="E70" i="8"/>
  <c r="D70" i="8"/>
  <c r="D105" i="8" s="1"/>
  <c r="E105" i="8" s="1"/>
  <c r="B70" i="8"/>
  <c r="H69" i="8"/>
  <c r="G68" i="8"/>
  <c r="H68" i="8" s="1"/>
  <c r="F67" i="8"/>
  <c r="E66" i="8"/>
  <c r="D65" i="8"/>
  <c r="E65" i="8" s="1"/>
  <c r="D64" i="8"/>
  <c r="D104" i="8" s="1"/>
  <c r="B64" i="8"/>
  <c r="H63" i="8"/>
  <c r="H62" i="8"/>
  <c r="G62" i="8"/>
  <c r="F61" i="8"/>
  <c r="G61" i="8" s="1"/>
  <c r="H61" i="8" s="1"/>
  <c r="E60" i="8"/>
  <c r="D59" i="8"/>
  <c r="B58" i="8"/>
  <c r="H57" i="8"/>
  <c r="G56" i="8"/>
  <c r="H56" i="8" s="1"/>
  <c r="F55" i="8"/>
  <c r="G55" i="8" s="1"/>
  <c r="H55" i="8" s="1"/>
  <c r="E54" i="8"/>
  <c r="F54" i="8" s="1"/>
  <c r="G54" i="8" s="1"/>
  <c r="H54" i="8" s="1"/>
  <c r="D53" i="8"/>
  <c r="D58" i="8" s="1"/>
  <c r="D103" i="8" s="1"/>
  <c r="B52" i="8"/>
  <c r="H51" i="8"/>
  <c r="H50" i="8"/>
  <c r="G50" i="8"/>
  <c r="F49" i="8"/>
  <c r="G49" i="8" s="1"/>
  <c r="G48" i="8"/>
  <c r="H48" i="8" s="1"/>
  <c r="F48" i="8"/>
  <c r="E48" i="8"/>
  <c r="D47" i="8"/>
  <c r="D46" i="8"/>
  <c r="D101" i="8" s="1"/>
  <c r="B46" i="8"/>
  <c r="H45" i="8"/>
  <c r="H44" i="8"/>
  <c r="G44" i="8"/>
  <c r="F43" i="8"/>
  <c r="E42" i="8"/>
  <c r="D41" i="8"/>
  <c r="D40" i="8"/>
  <c r="D100" i="8" s="1"/>
  <c r="B40" i="8"/>
  <c r="H39" i="8"/>
  <c r="G38" i="8"/>
  <c r="H38" i="8" s="1"/>
  <c r="H37" i="8"/>
  <c r="G37" i="8"/>
  <c r="F37" i="8"/>
  <c r="F36" i="8"/>
  <c r="G36" i="8" s="1"/>
  <c r="E36" i="8"/>
  <c r="D35" i="8"/>
  <c r="D30" i="8"/>
  <c r="B30" i="8"/>
  <c r="D29" i="8"/>
  <c r="E29" i="8" s="1"/>
  <c r="F29" i="8" s="1"/>
  <c r="G29" i="8" s="1"/>
  <c r="B29" i="8"/>
  <c r="D28" i="8"/>
  <c r="B28" i="8"/>
  <c r="D27" i="8"/>
  <c r="E27" i="8" s="1"/>
  <c r="F27" i="8" s="1"/>
  <c r="G27" i="8" s="1"/>
  <c r="B27" i="8"/>
  <c r="B77" i="8" s="1"/>
  <c r="B107" i="8" s="1"/>
  <c r="B122" i="8" s="1"/>
  <c r="D25" i="8"/>
  <c r="B25" i="8"/>
  <c r="D24" i="8"/>
  <c r="E24" i="8" s="1"/>
  <c r="F24" i="8" s="1"/>
  <c r="B24" i="8"/>
  <c r="D23" i="8"/>
  <c r="E23" i="8" s="1"/>
  <c r="F23" i="8" s="1"/>
  <c r="B23" i="8"/>
  <c r="D22" i="8"/>
  <c r="B22" i="8"/>
  <c r="D21" i="8"/>
  <c r="B21" i="8"/>
  <c r="D20" i="8"/>
  <c r="E20" i="8" s="1"/>
  <c r="F20" i="8" s="1"/>
  <c r="B20" i="8"/>
  <c r="H16" i="8"/>
  <c r="G16" i="8"/>
  <c r="F16" i="8"/>
  <c r="E16" i="8"/>
  <c r="D16" i="8"/>
  <c r="G16" i="7"/>
  <c r="F16" i="7"/>
  <c r="E16" i="7"/>
  <c r="D16" i="7"/>
  <c r="C16" i="7"/>
  <c r="A15" i="7"/>
  <c r="A14" i="7"/>
  <c r="A13" i="7"/>
  <c r="A12" i="7"/>
  <c r="A11" i="7"/>
  <c r="G6" i="7"/>
  <c r="F6" i="7"/>
  <c r="E6" i="7"/>
  <c r="D6" i="7"/>
  <c r="C6" i="7"/>
  <c r="G5" i="7"/>
  <c r="F5" i="7"/>
  <c r="E5" i="7"/>
  <c r="D5" i="7"/>
  <c r="C5" i="7"/>
  <c r="G4" i="7"/>
  <c r="F4" i="7"/>
  <c r="E4" i="7"/>
  <c r="D4" i="7"/>
  <c r="C4" i="7"/>
  <c r="G3" i="7"/>
  <c r="F3" i="7"/>
  <c r="E3" i="7"/>
  <c r="D3" i="7"/>
  <c r="C3" i="7"/>
  <c r="G2" i="7"/>
  <c r="F2" i="7"/>
  <c r="E2" i="7"/>
  <c r="D2" i="7"/>
  <c r="C2" i="7"/>
  <c r="G14" i="6"/>
  <c r="F14" i="6"/>
  <c r="E14" i="6"/>
  <c r="D14" i="6"/>
  <c r="C14" i="6"/>
  <c r="B13" i="6"/>
  <c r="B19" i="6" s="1"/>
  <c r="B12" i="6"/>
  <c r="B11" i="6"/>
  <c r="B17" i="6" s="1"/>
  <c r="G5" i="6"/>
  <c r="F5" i="6"/>
  <c r="E5" i="6"/>
  <c r="D5" i="6"/>
  <c r="C5" i="6"/>
  <c r="G4" i="6"/>
  <c r="F4" i="6"/>
  <c r="E4" i="6"/>
  <c r="D4" i="6"/>
  <c r="C4" i="6"/>
  <c r="G3" i="6"/>
  <c r="F3" i="6"/>
  <c r="F6" i="6" s="1"/>
  <c r="E3" i="6"/>
  <c r="E6" i="6" s="1"/>
  <c r="D3" i="6"/>
  <c r="D6" i="6" s="1"/>
  <c r="C3" i="6"/>
  <c r="C6" i="6" s="1"/>
  <c r="F18" i="5"/>
  <c r="E18" i="5"/>
  <c r="D18" i="5"/>
  <c r="B17" i="5"/>
  <c r="B23" i="5" s="1"/>
  <c r="B16" i="5"/>
  <c r="B22" i="5" s="1"/>
  <c r="B15" i="5"/>
  <c r="B21" i="5" s="1"/>
  <c r="G12" i="5"/>
  <c r="F12" i="5"/>
  <c r="E12" i="5"/>
  <c r="D12" i="5"/>
  <c r="C12" i="5"/>
  <c r="G5" i="5"/>
  <c r="F5" i="2" s="1"/>
  <c r="F5" i="5"/>
  <c r="E5" i="2" s="1"/>
  <c r="E5" i="5"/>
  <c r="D5" i="2" s="1"/>
  <c r="D5" i="5"/>
  <c r="C5" i="2" s="1"/>
  <c r="C5" i="5"/>
  <c r="B5" i="2" s="1"/>
  <c r="B5" i="5"/>
  <c r="A5" i="2" s="1"/>
  <c r="G4" i="5"/>
  <c r="F4" i="2" s="1"/>
  <c r="F6" i="2" s="1"/>
  <c r="F22" i="2" s="1"/>
  <c r="F4" i="5"/>
  <c r="E4" i="5"/>
  <c r="D4" i="5"/>
  <c r="C4" i="5"/>
  <c r="B4" i="5"/>
  <c r="G3" i="5"/>
  <c r="F3" i="2" s="1"/>
  <c r="F3" i="5"/>
  <c r="F6" i="5" s="1"/>
  <c r="E3" i="5"/>
  <c r="D7" i="2" s="1"/>
  <c r="D3" i="5"/>
  <c r="C3" i="5"/>
  <c r="B3" i="5"/>
  <c r="A3" i="2" s="1"/>
  <c r="B19" i="4"/>
  <c r="H42" i="3"/>
  <c r="H43" i="3" s="1"/>
  <c r="H41" i="3"/>
  <c r="H40" i="3"/>
  <c r="D40" i="3"/>
  <c r="H39" i="3"/>
  <c r="G39" i="3"/>
  <c r="G40" i="3" s="1"/>
  <c r="F39" i="3"/>
  <c r="F40" i="3" s="1"/>
  <c r="E39" i="3"/>
  <c r="E40" i="3" s="1"/>
  <c r="D39" i="3"/>
  <c r="C39" i="3"/>
  <c r="C38" i="3"/>
  <c r="C40" i="3" s="1"/>
  <c r="B36" i="3"/>
  <c r="H35" i="3"/>
  <c r="G35" i="3"/>
  <c r="F35" i="3"/>
  <c r="E35" i="3"/>
  <c r="D35" i="3"/>
  <c r="C35" i="3"/>
  <c r="H34" i="3"/>
  <c r="G34" i="3"/>
  <c r="F34" i="3"/>
  <c r="E34" i="3"/>
  <c r="D34" i="3"/>
  <c r="C34" i="3"/>
  <c r="B29" i="3"/>
  <c r="B24" i="3"/>
  <c r="C22" i="3"/>
  <c r="D19" i="3"/>
  <c r="H18" i="3"/>
  <c r="A18" i="3"/>
  <c r="A17" i="3"/>
  <c r="H14" i="3"/>
  <c r="A14" i="3"/>
  <c r="A21" i="3" s="1"/>
  <c r="H13" i="3"/>
  <c r="G13" i="3"/>
  <c r="H20" i="3" s="1"/>
  <c r="A13" i="3"/>
  <c r="A20" i="3" s="1"/>
  <c r="H12" i="3"/>
  <c r="G12" i="3"/>
  <c r="H19" i="3" s="1"/>
  <c r="F12" i="3"/>
  <c r="G19" i="3" s="1"/>
  <c r="E12" i="3"/>
  <c r="F19" i="3" s="1"/>
  <c r="D12" i="3"/>
  <c r="E19" i="3" s="1"/>
  <c r="C12" i="3"/>
  <c r="A12" i="3"/>
  <c r="A19" i="3" s="1"/>
  <c r="H11" i="3"/>
  <c r="G11" i="3"/>
  <c r="F11" i="3"/>
  <c r="G18" i="3" s="1"/>
  <c r="E11" i="3"/>
  <c r="F18" i="3" s="1"/>
  <c r="D11" i="3"/>
  <c r="E18" i="3" s="1"/>
  <c r="C11" i="3"/>
  <c r="D18" i="3" s="1"/>
  <c r="A11" i="3"/>
  <c r="H10" i="3"/>
  <c r="A10" i="3"/>
  <c r="H9" i="3"/>
  <c r="B7" i="3"/>
  <c r="C5" i="3"/>
  <c r="H2" i="3"/>
  <c r="H3" i="3" s="1"/>
  <c r="F24" i="2"/>
  <c r="F7" i="2"/>
  <c r="F8" i="2" s="1"/>
  <c r="G2" i="3" s="1"/>
  <c r="G3" i="3" s="1"/>
  <c r="A7" i="2"/>
  <c r="E4" i="2"/>
  <c r="D4" i="2"/>
  <c r="C4" i="2"/>
  <c r="B4" i="2"/>
  <c r="A4" i="2"/>
  <c r="E3" i="2"/>
  <c r="E6" i="2" s="1"/>
  <c r="H87" i="8" l="1"/>
  <c r="G6" i="6"/>
  <c r="E53" i="8"/>
  <c r="F53" i="8" s="1"/>
  <c r="F58" i="8" s="1"/>
  <c r="E41" i="8"/>
  <c r="F41" i="8" s="1"/>
  <c r="G41" i="8" s="1"/>
  <c r="D116" i="8"/>
  <c r="E21" i="8"/>
  <c r="F21" i="8" s="1"/>
  <c r="D115" i="8"/>
  <c r="F7" i="7"/>
  <c r="E18" i="2" s="1"/>
  <c r="G7" i="7"/>
  <c r="G8" i="7" s="1"/>
  <c r="E7" i="7"/>
  <c r="H23" i="3"/>
  <c r="H15" i="3"/>
  <c r="G6" i="3"/>
  <c r="H6" i="3"/>
  <c r="E22" i="2"/>
  <c r="E8" i="2"/>
  <c r="E24" i="2"/>
  <c r="E19" i="9"/>
  <c r="D18" i="9"/>
  <c r="H92" i="8"/>
  <c r="C18" i="9"/>
  <c r="F18" i="9" s="1"/>
  <c r="F7" i="6"/>
  <c r="E10" i="2"/>
  <c r="E15" i="2" s="1"/>
  <c r="H27" i="8"/>
  <c r="G92" i="8"/>
  <c r="B18" i="6"/>
  <c r="B4" i="6"/>
  <c r="F42" i="8"/>
  <c r="B6" i="2"/>
  <c r="C7" i="6" s="1"/>
  <c r="D119" i="8"/>
  <c r="E104" i="8"/>
  <c r="C6" i="2"/>
  <c r="G23" i="8"/>
  <c r="F18" i="2"/>
  <c r="C19" i="4"/>
  <c r="B5" i="6"/>
  <c r="H29" i="8"/>
  <c r="B3" i="6"/>
  <c r="E84" i="8"/>
  <c r="E89" i="8" s="1"/>
  <c r="E109" i="8" s="1"/>
  <c r="E124" i="8" s="1"/>
  <c r="B10" i="2"/>
  <c r="B15" i="2" s="1"/>
  <c r="E59" i="8"/>
  <c r="E64" i="8" s="1"/>
  <c r="F95" i="8"/>
  <c r="F110" i="8" s="1"/>
  <c r="H4" i="3"/>
  <c r="H5" i="3" s="1"/>
  <c r="H21" i="3"/>
  <c r="G14" i="3"/>
  <c r="E58" i="8"/>
  <c r="E103" i="8" s="1"/>
  <c r="F103" i="8" s="1"/>
  <c r="F118" i="8" s="1"/>
  <c r="G53" i="8"/>
  <c r="G58" i="8" s="1"/>
  <c r="G21" i="8"/>
  <c r="F10" i="3"/>
  <c r="G17" i="3" s="1"/>
  <c r="F8" i="7"/>
  <c r="E22" i="8"/>
  <c r="D31" i="8"/>
  <c r="C6" i="5"/>
  <c r="B3" i="2"/>
  <c r="B28" i="3"/>
  <c r="C7" i="2"/>
  <c r="D6" i="5"/>
  <c r="C3" i="2"/>
  <c r="C7" i="3"/>
  <c r="E6" i="5"/>
  <c r="D3" i="2"/>
  <c r="D6" i="2" s="1"/>
  <c r="E7" i="2"/>
  <c r="E46" i="8"/>
  <c r="E101" i="8" s="1"/>
  <c r="E83" i="8"/>
  <c r="E108" i="8" s="1"/>
  <c r="F108" i="8" s="1"/>
  <c r="G78" i="8"/>
  <c r="G83" i="8" s="1"/>
  <c r="G91" i="8"/>
  <c r="F73" i="8"/>
  <c r="G73" i="8" s="1"/>
  <c r="H73" i="8" s="1"/>
  <c r="C10" i="2"/>
  <c r="C15" i="2" s="1"/>
  <c r="D10" i="2"/>
  <c r="D15" i="2" s="1"/>
  <c r="G66" i="8"/>
  <c r="H36" i="3"/>
  <c r="H37" i="3" s="1"/>
  <c r="G36" i="3"/>
  <c r="G37" i="3" s="1"/>
  <c r="F36" i="3"/>
  <c r="F37" i="3" s="1"/>
  <c r="E36" i="3"/>
  <c r="E37" i="3" s="1"/>
  <c r="C7" i="7"/>
  <c r="D123" i="8"/>
  <c r="G74" i="8"/>
  <c r="H74" i="8" s="1"/>
  <c r="C36" i="3"/>
  <c r="C37" i="3" s="1"/>
  <c r="G7" i="6"/>
  <c r="F10" i="2"/>
  <c r="F15" i="2" s="1"/>
  <c r="D7" i="7"/>
  <c r="E28" i="8"/>
  <c r="H49" i="8"/>
  <c r="G67" i="8"/>
  <c r="H67" i="8" s="1"/>
  <c r="G80" i="8"/>
  <c r="H80" i="8" s="1"/>
  <c r="F65" i="8"/>
  <c r="G65" i="8"/>
  <c r="F60" i="8"/>
  <c r="G60" i="8" s="1"/>
  <c r="D36" i="3"/>
  <c r="D37" i="3" s="1"/>
  <c r="F85" i="8"/>
  <c r="D120" i="8"/>
  <c r="E25" i="8"/>
  <c r="D52" i="8"/>
  <c r="E47" i="8"/>
  <c r="E52" i="8" s="1"/>
  <c r="C24" i="3"/>
  <c r="F66" i="8"/>
  <c r="D77" i="8"/>
  <c r="G6" i="5"/>
  <c r="G20" i="8"/>
  <c r="D118" i="8"/>
  <c r="E35" i="8"/>
  <c r="E72" i="8"/>
  <c r="E77" i="8" s="1"/>
  <c r="D124" i="8"/>
  <c r="B20" i="9"/>
  <c r="D125" i="8"/>
  <c r="H43" i="8"/>
  <c r="E119" i="8"/>
  <c r="G24" i="8"/>
  <c r="E30" i="8"/>
  <c r="H36" i="8"/>
  <c r="G43" i="8"/>
  <c r="E31" i="8" l="1"/>
  <c r="F72" i="8"/>
  <c r="F77" i="8" s="1"/>
  <c r="E118" i="8"/>
  <c r="F46" i="8"/>
  <c r="F101" i="8" s="1"/>
  <c r="F116" i="8" s="1"/>
  <c r="D18" i="2"/>
  <c r="E8" i="7"/>
  <c r="D19" i="9"/>
  <c r="G110" i="8"/>
  <c r="G9" i="3"/>
  <c r="H16" i="3" s="1"/>
  <c r="G108" i="8"/>
  <c r="D22" i="2"/>
  <c r="D8" i="2"/>
  <c r="D24" i="2"/>
  <c r="C24" i="2"/>
  <c r="C8" i="2"/>
  <c r="C22" i="2"/>
  <c r="F47" i="8"/>
  <c r="F52" i="8" s="1"/>
  <c r="F16" i="2"/>
  <c r="G47" i="8"/>
  <c r="G52" i="8" s="1"/>
  <c r="E7" i="6"/>
  <c r="H7" i="3"/>
  <c r="H8" i="3" s="1"/>
  <c r="D102" i="8"/>
  <c r="B30" i="2"/>
  <c r="B32" i="2" s="1"/>
  <c r="D96" i="8"/>
  <c r="G28" i="3"/>
  <c r="F28" i="3"/>
  <c r="D28" i="3"/>
  <c r="C28" i="3"/>
  <c r="H28" i="3"/>
  <c r="H30" i="3" s="1"/>
  <c r="F2" i="3"/>
  <c r="F3" i="3" s="1"/>
  <c r="E16" i="2"/>
  <c r="H24" i="8"/>
  <c r="H60" i="8"/>
  <c r="G103" i="8"/>
  <c r="F59" i="8"/>
  <c r="F64" i="8" s="1"/>
  <c r="G70" i="8"/>
  <c r="H53" i="8"/>
  <c r="H58" i="8" s="1"/>
  <c r="D19" i="4"/>
  <c r="B32" i="9"/>
  <c r="B44" i="9" s="1"/>
  <c r="B56" i="9" s="1"/>
  <c r="B68" i="9" s="1"/>
  <c r="B80" i="9" s="1"/>
  <c r="B92" i="9" s="1"/>
  <c r="B104" i="9" s="1"/>
  <c r="B116" i="9" s="1"/>
  <c r="B128" i="9" s="1"/>
  <c r="B21" i="9"/>
  <c r="H65" i="8"/>
  <c r="H70" i="8" s="1"/>
  <c r="C9" i="3"/>
  <c r="G85" i="8"/>
  <c r="H85" i="8" s="1"/>
  <c r="F70" i="8"/>
  <c r="F105" i="8" s="1"/>
  <c r="G105" i="8" s="1"/>
  <c r="H105" i="8" s="1"/>
  <c r="E123" i="8"/>
  <c r="F28" i="8"/>
  <c r="G10" i="3"/>
  <c r="H17" i="3" s="1"/>
  <c r="C19" i="9"/>
  <c r="F19" i="9" s="1"/>
  <c r="E20" i="9"/>
  <c r="E40" i="8"/>
  <c r="F35" i="8"/>
  <c r="F40" i="8" s="1"/>
  <c r="G29" i="3"/>
  <c r="H78" i="8"/>
  <c r="H83" i="8" s="1"/>
  <c r="H108" i="8" s="1"/>
  <c r="H20" i="8"/>
  <c r="E9" i="3"/>
  <c r="F16" i="3" s="1"/>
  <c r="F104" i="8"/>
  <c r="F9" i="3"/>
  <c r="G16" i="3" s="1"/>
  <c r="F29" i="3"/>
  <c r="H47" i="8"/>
  <c r="H52" i="8" s="1"/>
  <c r="E116" i="8"/>
  <c r="H21" i="8"/>
  <c r="B8" i="2"/>
  <c r="B24" i="2"/>
  <c r="B22" i="2"/>
  <c r="F14" i="3"/>
  <c r="G21" i="3" s="1"/>
  <c r="E26" i="2"/>
  <c r="F30" i="8"/>
  <c r="E125" i="8"/>
  <c r="G72" i="8"/>
  <c r="G77" i="8" s="1"/>
  <c r="D9" i="3"/>
  <c r="E16" i="3" s="1"/>
  <c r="E120" i="8"/>
  <c r="F25" i="8"/>
  <c r="D7" i="6"/>
  <c r="G42" i="8"/>
  <c r="G46" i="8" s="1"/>
  <c r="F13" i="3"/>
  <c r="G20" i="3" s="1"/>
  <c r="B31" i="2"/>
  <c r="D107" i="8"/>
  <c r="G59" i="8"/>
  <c r="G64" i="8" s="1"/>
  <c r="H42" i="8"/>
  <c r="H66" i="8"/>
  <c r="C8" i="7"/>
  <c r="B18" i="2"/>
  <c r="D29" i="3"/>
  <c r="C31" i="2"/>
  <c r="C18" i="2"/>
  <c r="D8" i="7"/>
  <c r="H91" i="8"/>
  <c r="H95" i="8" s="1"/>
  <c r="G95" i="8"/>
  <c r="H29" i="3"/>
  <c r="F22" i="8"/>
  <c r="F84" i="8"/>
  <c r="F89" i="8" s="1"/>
  <c r="F109" i="8" s="1"/>
  <c r="F124" i="8" s="1"/>
  <c r="H23" i="8"/>
  <c r="G118" i="8"/>
  <c r="H41" i="8"/>
  <c r="G84" i="8" l="1"/>
  <c r="G89" i="8" s="1"/>
  <c r="G109" i="8" s="1"/>
  <c r="G124" i="8" s="1"/>
  <c r="D31" i="2"/>
  <c r="H103" i="8"/>
  <c r="H118" i="8"/>
  <c r="G101" i="8"/>
  <c r="G35" i="8"/>
  <c r="G40" i="8" s="1"/>
  <c r="E10" i="3"/>
  <c r="F17" i="3"/>
  <c r="G116" i="8"/>
  <c r="D20" i="9"/>
  <c r="E14" i="3"/>
  <c r="F21" i="3" s="1"/>
  <c r="D26" i="2"/>
  <c r="G24" i="3"/>
  <c r="G22" i="3"/>
  <c r="F6" i="3"/>
  <c r="D16" i="2"/>
  <c r="E2" i="3"/>
  <c r="E3" i="3" s="1"/>
  <c r="F15" i="3"/>
  <c r="F23" i="3"/>
  <c r="D16" i="3"/>
  <c r="H24" i="3"/>
  <c r="H22" i="3"/>
  <c r="H84" i="8"/>
  <c r="H89" i="8" s="1"/>
  <c r="H109" i="8" s="1"/>
  <c r="H124" i="8" s="1"/>
  <c r="E96" i="8"/>
  <c r="C30" i="2"/>
  <c r="C32" i="2" s="1"/>
  <c r="E100" i="8"/>
  <c r="H110" i="8"/>
  <c r="C10" i="3"/>
  <c r="C15" i="3" s="1"/>
  <c r="B26" i="2"/>
  <c r="C14" i="3"/>
  <c r="D21" i="3" s="1"/>
  <c r="C20" i="9"/>
  <c r="E21" i="9"/>
  <c r="C2" i="3"/>
  <c r="C3" i="3" s="1"/>
  <c r="B16" i="2"/>
  <c r="F30" i="3"/>
  <c r="D13" i="3"/>
  <c r="E20" i="3"/>
  <c r="E24" i="3" s="1"/>
  <c r="D23" i="3"/>
  <c r="B22" i="9"/>
  <c r="B33" i="9"/>
  <c r="B45" i="9" s="1"/>
  <c r="B57" i="9" s="1"/>
  <c r="B69" i="9" s="1"/>
  <c r="B81" i="9" s="1"/>
  <c r="B93" i="9" s="1"/>
  <c r="B105" i="9" s="1"/>
  <c r="B117" i="9" s="1"/>
  <c r="B129" i="9" s="1"/>
  <c r="C26" i="2"/>
  <c r="D14" i="3"/>
  <c r="E21" i="3" s="1"/>
  <c r="G28" i="8"/>
  <c r="F123" i="8"/>
  <c r="D10" i="3"/>
  <c r="E107" i="8"/>
  <c r="D122" i="8"/>
  <c r="B6" i="4" s="1"/>
  <c r="E28" i="2"/>
  <c r="E17" i="2"/>
  <c r="E102" i="8"/>
  <c r="D111" i="8"/>
  <c r="D117" i="8"/>
  <c r="H46" i="8"/>
  <c r="H101" i="8" s="1"/>
  <c r="H116" i="8" s="1"/>
  <c r="F125" i="8"/>
  <c r="G30" i="8"/>
  <c r="G4" i="3"/>
  <c r="G5" i="3" s="1"/>
  <c r="E13" i="3"/>
  <c r="E23" i="3" s="1"/>
  <c r="F20" i="3"/>
  <c r="F24" i="3" s="1"/>
  <c r="E19" i="4"/>
  <c r="G96" i="8"/>
  <c r="E30" i="2"/>
  <c r="E29" i="3"/>
  <c r="G104" i="8"/>
  <c r="F119" i="8"/>
  <c r="D30" i="2"/>
  <c r="D32" i="2" s="1"/>
  <c r="F96" i="8"/>
  <c r="G15" i="3"/>
  <c r="G23" i="3"/>
  <c r="C13" i="3"/>
  <c r="C23" i="3" s="1"/>
  <c r="D20" i="3"/>
  <c r="C29" i="3"/>
  <c r="C30" i="3" s="1"/>
  <c r="C31" i="3" s="1"/>
  <c r="D30" i="3"/>
  <c r="F17" i="2"/>
  <c r="F28" i="2"/>
  <c r="G22" i="8"/>
  <c r="F31" i="8"/>
  <c r="G25" i="8"/>
  <c r="F120" i="8"/>
  <c r="H59" i="8"/>
  <c r="H64" i="8" s="1"/>
  <c r="E28" i="3"/>
  <c r="H72" i="8"/>
  <c r="H77" i="8" s="1"/>
  <c r="G30" i="3"/>
  <c r="D2" i="3"/>
  <c r="D3" i="3" s="1"/>
  <c r="E4" i="3"/>
  <c r="E5" i="3" s="1"/>
  <c r="C16" i="2"/>
  <c r="E31" i="2" l="1"/>
  <c r="E32" i="2" s="1"/>
  <c r="E34" i="2" s="1"/>
  <c r="D4" i="3"/>
  <c r="D5" i="3" s="1"/>
  <c r="H35" i="8"/>
  <c r="H40" i="8" s="1"/>
  <c r="F30" i="2" s="1"/>
  <c r="E30" i="3"/>
  <c r="F22" i="3"/>
  <c r="D15" i="3"/>
  <c r="C25" i="3"/>
  <c r="B11" i="4"/>
  <c r="D27" i="3"/>
  <c r="D31" i="3" s="1"/>
  <c r="C32" i="3"/>
  <c r="F25" i="3"/>
  <c r="D7" i="3"/>
  <c r="E22" i="9"/>
  <c r="F107" i="8"/>
  <c r="E122" i="8"/>
  <c r="C6" i="4" s="1"/>
  <c r="H96" i="8"/>
  <c r="E15" i="3"/>
  <c r="E6" i="3"/>
  <c r="C17" i="2"/>
  <c r="C28" i="2"/>
  <c r="C34" i="2" s="1"/>
  <c r="G7" i="3"/>
  <c r="E17" i="3"/>
  <c r="E22" i="3" s="1"/>
  <c r="B23" i="9"/>
  <c r="B34" i="9"/>
  <c r="B46" i="9" s="1"/>
  <c r="B58" i="9" s="1"/>
  <c r="B70" i="9" s="1"/>
  <c r="B82" i="9" s="1"/>
  <c r="B94" i="9" s="1"/>
  <c r="B106" i="9" s="1"/>
  <c r="B118" i="9" s="1"/>
  <c r="B130" i="9" s="1"/>
  <c r="F20" i="9"/>
  <c r="H25" i="3"/>
  <c r="H28" i="8"/>
  <c r="H123" i="8" s="1"/>
  <c r="G123" i="8"/>
  <c r="H22" i="8"/>
  <c r="G31" i="8"/>
  <c r="B5" i="4"/>
  <c r="B8" i="4" s="1"/>
  <c r="D126" i="8"/>
  <c r="D24" i="3"/>
  <c r="E111" i="8"/>
  <c r="F100" i="8"/>
  <c r="E115" i="8"/>
  <c r="C6" i="3"/>
  <c r="C8" i="3"/>
  <c r="F19" i="4"/>
  <c r="D17" i="2"/>
  <c r="D28" i="2"/>
  <c r="D34" i="2" s="1"/>
  <c r="E7" i="3"/>
  <c r="G120" i="8"/>
  <c r="H25" i="8"/>
  <c r="H120" i="8" s="1"/>
  <c r="G125" i="8"/>
  <c r="H30" i="8"/>
  <c r="H125" i="8" s="1"/>
  <c r="F4" i="3"/>
  <c r="F5" i="3" s="1"/>
  <c r="D6" i="3"/>
  <c r="D17" i="3"/>
  <c r="D22" i="3" s="1"/>
  <c r="F31" i="2"/>
  <c r="H104" i="8"/>
  <c r="H119" i="8" s="1"/>
  <c r="G119" i="8"/>
  <c r="G25" i="3"/>
  <c r="F102" i="8"/>
  <c r="E117" i="8"/>
  <c r="B28" i="2"/>
  <c r="B34" i="2" s="1"/>
  <c r="B17" i="2"/>
  <c r="F32" i="2" l="1"/>
  <c r="F34" i="2" s="1"/>
  <c r="C33" i="3"/>
  <c r="D8" i="3"/>
  <c r="E8" i="3"/>
  <c r="B25" i="4"/>
  <c r="C25" i="4" s="1"/>
  <c r="D25" i="4" s="1"/>
  <c r="E25" i="4" s="1"/>
  <c r="F25" i="4" s="1"/>
  <c r="D25" i="3"/>
  <c r="H31" i="8"/>
  <c r="E23" i="9"/>
  <c r="B12" i="4"/>
  <c r="C12" i="4" s="1"/>
  <c r="F7" i="3"/>
  <c r="F8" i="3"/>
  <c r="B24" i="9"/>
  <c r="B35" i="9"/>
  <c r="B47" i="9" s="1"/>
  <c r="B59" i="9" s="1"/>
  <c r="B71" i="9" s="1"/>
  <c r="B83" i="9" s="1"/>
  <c r="B95" i="9" s="1"/>
  <c r="B107" i="9" s="1"/>
  <c r="B119" i="9" s="1"/>
  <c r="B131" i="9" s="1"/>
  <c r="G102" i="8"/>
  <c r="F117" i="8"/>
  <c r="E27" i="3"/>
  <c r="E31" i="3" s="1"/>
  <c r="C11" i="4"/>
  <c r="D32" i="3"/>
  <c r="C5" i="4"/>
  <c r="C8" i="4" s="1"/>
  <c r="E126" i="8"/>
  <c r="G8" i="3"/>
  <c r="F111" i="8"/>
  <c r="G100" i="8"/>
  <c r="F115" i="8"/>
  <c r="D21" i="9"/>
  <c r="E25" i="3"/>
  <c r="G107" i="8"/>
  <c r="F122" i="8"/>
  <c r="D6" i="4" s="1"/>
  <c r="D12" i="4" l="1"/>
  <c r="E12" i="4" s="1"/>
  <c r="F12" i="4" s="1"/>
  <c r="G111" i="8"/>
  <c r="H100" i="8"/>
  <c r="G115" i="8"/>
  <c r="C21" i="9"/>
  <c r="H102" i="8"/>
  <c r="H117" i="8" s="1"/>
  <c r="G117" i="8"/>
  <c r="E24" i="9"/>
  <c r="H107" i="8"/>
  <c r="H122" i="8" s="1"/>
  <c r="F6" i="4" s="1"/>
  <c r="G122" i="8"/>
  <c r="E6" i="4" s="1"/>
  <c r="B25" i="9"/>
  <c r="B36" i="9"/>
  <c r="B48" i="9" s="1"/>
  <c r="B60" i="9" s="1"/>
  <c r="B72" i="9" s="1"/>
  <c r="B84" i="9" s="1"/>
  <c r="B96" i="9" s="1"/>
  <c r="B108" i="9" s="1"/>
  <c r="B120" i="9" s="1"/>
  <c r="B132" i="9" s="1"/>
  <c r="E32" i="3"/>
  <c r="F27" i="3"/>
  <c r="F31" i="3" s="1"/>
  <c r="D11" i="4"/>
  <c r="D5" i="4"/>
  <c r="D8" i="4" s="1"/>
  <c r="F126" i="8"/>
  <c r="E25" i="9" l="1"/>
  <c r="F32" i="3"/>
  <c r="G27" i="3"/>
  <c r="G31" i="3" s="1"/>
  <c r="E11" i="4"/>
  <c r="F21" i="9"/>
  <c r="H111" i="8"/>
  <c r="H115" i="8"/>
  <c r="B37" i="9"/>
  <c r="B49" i="9" s="1"/>
  <c r="B61" i="9" s="1"/>
  <c r="B73" i="9" s="1"/>
  <c r="B85" i="9" s="1"/>
  <c r="B97" i="9" s="1"/>
  <c r="B109" i="9" s="1"/>
  <c r="B121" i="9" s="1"/>
  <c r="B133" i="9" s="1"/>
  <c r="B26" i="9"/>
  <c r="G126" i="8"/>
  <c r="E5" i="4"/>
  <c r="E8" i="4" s="1"/>
  <c r="D22" i="9" l="1"/>
  <c r="C22" i="9" s="1"/>
  <c r="F22" i="9"/>
  <c r="G32" i="3"/>
  <c r="H27" i="3"/>
  <c r="H31" i="3" s="1"/>
  <c r="H32" i="3" s="1"/>
  <c r="F11" i="4"/>
  <c r="H126" i="8"/>
  <c r="F5" i="4"/>
  <c r="F8" i="4" s="1"/>
  <c r="B27" i="9"/>
  <c r="B38" i="9"/>
  <c r="B50" i="9" s="1"/>
  <c r="B62" i="9" s="1"/>
  <c r="B74" i="9" s="1"/>
  <c r="B86" i="9" s="1"/>
  <c r="B98" i="9" s="1"/>
  <c r="B110" i="9" s="1"/>
  <c r="B122" i="9" s="1"/>
  <c r="B134" i="9" s="1"/>
  <c r="E26" i="9"/>
  <c r="E27" i="9" l="1"/>
  <c r="B39" i="9"/>
  <c r="B51" i="9" s="1"/>
  <c r="B63" i="9" s="1"/>
  <c r="B75" i="9" s="1"/>
  <c r="B87" i="9" s="1"/>
  <c r="B99" i="9" s="1"/>
  <c r="B111" i="9" s="1"/>
  <c r="B123" i="9" s="1"/>
  <c r="B135" i="9" s="1"/>
  <c r="B28" i="9"/>
  <c r="D23" i="9"/>
  <c r="C23" i="9" s="1"/>
  <c r="F23" i="9"/>
  <c r="D24" i="9" l="1"/>
  <c r="C24" i="9" s="1"/>
  <c r="F24" i="9" s="1"/>
  <c r="B29" i="9"/>
  <c r="B41" i="9" s="1"/>
  <c r="B53" i="9" s="1"/>
  <c r="B65" i="9" s="1"/>
  <c r="B77" i="9" s="1"/>
  <c r="B89" i="9" s="1"/>
  <c r="B101" i="9" s="1"/>
  <c r="B113" i="9" s="1"/>
  <c r="B125" i="9" s="1"/>
  <c r="B137" i="9" s="1"/>
  <c r="B40" i="9"/>
  <c r="B52" i="9" s="1"/>
  <c r="B64" i="9" s="1"/>
  <c r="B76" i="9" s="1"/>
  <c r="B88" i="9" s="1"/>
  <c r="B100" i="9" s="1"/>
  <c r="B112" i="9" s="1"/>
  <c r="B124" i="9" s="1"/>
  <c r="B136" i="9" s="1"/>
  <c r="E28" i="9"/>
  <c r="D25" i="9" l="1"/>
  <c r="C25" i="9" s="1"/>
  <c r="F25" i="9" s="1"/>
  <c r="E29" i="9"/>
  <c r="D26" i="9" l="1"/>
  <c r="C26" i="9" s="1"/>
  <c r="F26" i="9" s="1"/>
  <c r="E30" i="9"/>
  <c r="D27" i="9" l="1"/>
  <c r="C27" i="9" s="1"/>
  <c r="F27" i="9"/>
  <c r="E31" i="9"/>
  <c r="E32" i="9" l="1"/>
  <c r="D28" i="9"/>
  <c r="C28" i="9" s="1"/>
  <c r="F28" i="9" s="1"/>
  <c r="D29" i="9" l="1"/>
  <c r="C29" i="9" s="1"/>
  <c r="F29" i="9" s="1"/>
  <c r="E33" i="9"/>
  <c r="D30" i="9" l="1"/>
  <c r="E34" i="9"/>
  <c r="E35" i="9" l="1"/>
  <c r="C30" i="9"/>
  <c r="F30" i="9" l="1"/>
  <c r="E36" i="9"/>
  <c r="E37" i="9" l="1"/>
  <c r="D31" i="9"/>
  <c r="C31" i="9" l="1"/>
  <c r="E38" i="9"/>
  <c r="E39" i="9" l="1"/>
  <c r="F31" i="9"/>
  <c r="D32" i="9" l="1"/>
  <c r="E40" i="9"/>
  <c r="E41" i="9" l="1"/>
  <c r="C32" i="9"/>
  <c r="F32" i="9" l="1"/>
  <c r="E42" i="9"/>
  <c r="E43" i="9" l="1"/>
  <c r="D33" i="9"/>
  <c r="C33" i="9" l="1"/>
  <c r="E44" i="9"/>
  <c r="E45" i="9" l="1"/>
  <c r="F33" i="9"/>
  <c r="D34" i="9" l="1"/>
  <c r="C34" i="9" s="1"/>
  <c r="F34" i="9"/>
  <c r="E46" i="9"/>
  <c r="E47" i="9" l="1"/>
  <c r="D35" i="9"/>
  <c r="C35" i="9" s="1"/>
  <c r="F35" i="9" s="1"/>
  <c r="D36" i="9" l="1"/>
  <c r="C36" i="9" s="1"/>
  <c r="F36" i="9" s="1"/>
  <c r="E48" i="9"/>
  <c r="D37" i="9" l="1"/>
  <c r="C37" i="9" s="1"/>
  <c r="F37" i="9" s="1"/>
  <c r="E49" i="9"/>
  <c r="D38" i="9" l="1"/>
  <c r="C38" i="9" s="1"/>
  <c r="F38" i="9" s="1"/>
  <c r="E50" i="9"/>
  <c r="D39" i="9" l="1"/>
  <c r="C39" i="9" s="1"/>
  <c r="F39" i="9"/>
  <c r="E51" i="9"/>
  <c r="E52" i="9" l="1"/>
  <c r="D40" i="9"/>
  <c r="C40" i="9" s="1"/>
  <c r="F40" i="9" s="1"/>
  <c r="D41" i="9" l="1"/>
  <c r="C41" i="9" s="1"/>
  <c r="F41" i="9" s="1"/>
  <c r="E53" i="9"/>
  <c r="D42" i="9" l="1"/>
  <c r="E54" i="9"/>
  <c r="E55" i="9" l="1"/>
  <c r="C42" i="9"/>
  <c r="F42" i="9" l="1"/>
  <c r="E56" i="9"/>
  <c r="E57" i="9" l="1"/>
  <c r="D43" i="9"/>
  <c r="C43" i="9" l="1"/>
  <c r="E58" i="9"/>
  <c r="E59" i="9" l="1"/>
  <c r="F43" i="9"/>
  <c r="D44" i="9" l="1"/>
  <c r="E60" i="9"/>
  <c r="E61" i="9" l="1"/>
  <c r="C44" i="9"/>
  <c r="F44" i="9" l="1"/>
  <c r="E62" i="9"/>
  <c r="E63" i="9" l="1"/>
  <c r="D45" i="9"/>
  <c r="C45" i="9" l="1"/>
  <c r="E64" i="9"/>
  <c r="E65" i="9" l="1"/>
  <c r="F45" i="9"/>
  <c r="D46" i="9" l="1"/>
  <c r="C46" i="9" s="1"/>
  <c r="F46" i="9"/>
  <c r="E66" i="9"/>
  <c r="E67" i="9" l="1"/>
  <c r="D47" i="9"/>
  <c r="C47" i="9" s="1"/>
  <c r="F47" i="9" s="1"/>
  <c r="D48" i="9" l="1"/>
  <c r="C48" i="9" s="1"/>
  <c r="F48" i="9" s="1"/>
  <c r="E68" i="9"/>
  <c r="D49" i="9" l="1"/>
  <c r="C49" i="9" s="1"/>
  <c r="F49" i="9" s="1"/>
  <c r="E69" i="9"/>
  <c r="D50" i="9" l="1"/>
  <c r="C50" i="9" s="1"/>
  <c r="F50" i="9" s="1"/>
  <c r="E70" i="9"/>
  <c r="D51" i="9" l="1"/>
  <c r="C51" i="9" s="1"/>
  <c r="F51" i="9"/>
  <c r="E71" i="9"/>
  <c r="E72" i="9" l="1"/>
  <c r="D52" i="9"/>
  <c r="C52" i="9" s="1"/>
  <c r="F52" i="9" s="1"/>
  <c r="D53" i="9" l="1"/>
  <c r="C53" i="9" s="1"/>
  <c r="F53" i="9" s="1"/>
  <c r="E73" i="9"/>
  <c r="D54" i="9" l="1"/>
  <c r="E74" i="9"/>
  <c r="E75" i="9" l="1"/>
  <c r="C54" i="9"/>
  <c r="F54" i="9" l="1"/>
  <c r="E76" i="9"/>
  <c r="E77" i="9" l="1"/>
  <c r="D55" i="9"/>
  <c r="C55" i="9" l="1"/>
  <c r="F55" i="9" l="1"/>
  <c r="D56" i="9" l="1"/>
  <c r="C56" i="9" l="1"/>
  <c r="F56" i="9" l="1"/>
  <c r="D57" i="9" l="1"/>
  <c r="C57" i="9" l="1"/>
  <c r="F57" i="9" l="1"/>
  <c r="D58" i="9" l="1"/>
  <c r="C58" i="9" s="1"/>
  <c r="F58" i="9"/>
  <c r="D59" i="9" l="1"/>
  <c r="C59" i="9" s="1"/>
  <c r="F59" i="9"/>
  <c r="D60" i="9" l="1"/>
  <c r="C60" i="9" s="1"/>
  <c r="F60" i="9" s="1"/>
  <c r="D61" i="9" l="1"/>
  <c r="C61" i="9" s="1"/>
  <c r="F61" i="9"/>
  <c r="D62" i="9" l="1"/>
  <c r="C62" i="9" s="1"/>
  <c r="F62" i="9" s="1"/>
  <c r="D63" i="9" l="1"/>
  <c r="C63" i="9" s="1"/>
  <c r="F63" i="9"/>
  <c r="D64" i="9" l="1"/>
  <c r="C64" i="9" s="1"/>
  <c r="F64" i="9"/>
  <c r="D65" i="9" l="1"/>
  <c r="C65" i="9" s="1"/>
  <c r="F65" i="9" s="1"/>
  <c r="D66" i="9" l="1"/>
  <c r="C66" i="9" l="1"/>
  <c r="F66" i="9" l="1"/>
  <c r="D67" i="9" l="1"/>
  <c r="C67" i="9" l="1"/>
  <c r="F67" i="9" l="1"/>
  <c r="D68" i="9" l="1"/>
  <c r="C68" i="9" l="1"/>
  <c r="F68" i="9" l="1"/>
  <c r="D69" i="9" l="1"/>
  <c r="C69" i="9" l="1"/>
  <c r="F69" i="9" l="1"/>
  <c r="D70" i="9" l="1"/>
  <c r="C70" i="9" s="1"/>
  <c r="F70" i="9"/>
  <c r="D71" i="9" l="1"/>
  <c r="C71" i="9" s="1"/>
  <c r="F71" i="9" s="1"/>
  <c r="D72" i="9" l="1"/>
  <c r="C72" i="9" s="1"/>
  <c r="F72" i="9" s="1"/>
  <c r="D73" i="9" l="1"/>
  <c r="C73" i="9" s="1"/>
  <c r="F73" i="9"/>
  <c r="D74" i="9" l="1"/>
  <c r="C74" i="9" s="1"/>
  <c r="F74" i="9" s="1"/>
  <c r="D75" i="9" l="1"/>
  <c r="C75" i="9" s="1"/>
  <c r="F75" i="9"/>
  <c r="D76" i="9" l="1"/>
  <c r="C76" i="9" s="1"/>
  <c r="F76" i="9"/>
  <c r="D77" i="9" l="1"/>
  <c r="C77" i="9" s="1"/>
  <c r="F77" i="9" s="1"/>
  <c r="D78" i="9" l="1"/>
  <c r="C78" i="9" s="1"/>
  <c r="F78" i="9"/>
  <c r="D79" i="9" l="1"/>
  <c r="C79" i="9" s="1"/>
  <c r="F79" i="9" s="1"/>
  <c r="D80" i="9" l="1"/>
  <c r="C80" i="9" s="1"/>
  <c r="F80" i="9" s="1"/>
  <c r="D81" i="9" l="1"/>
  <c r="C81" i="9" s="1"/>
  <c r="F81" i="9" s="1"/>
  <c r="D82" i="9" l="1"/>
  <c r="C82" i="9" s="1"/>
  <c r="F82" i="9"/>
  <c r="D83" i="9" l="1"/>
  <c r="C83" i="9" s="1"/>
  <c r="F83" i="9"/>
  <c r="D84" i="9" l="1"/>
  <c r="C84" i="9" s="1"/>
  <c r="F84" i="9" s="1"/>
  <c r="D85" i="9" l="1"/>
  <c r="C85" i="9" s="1"/>
  <c r="F85" i="9" s="1"/>
  <c r="D86" i="9" l="1"/>
  <c r="C86" i="9" s="1"/>
  <c r="F86" i="9"/>
  <c r="D87" i="9" l="1"/>
  <c r="C87" i="9" s="1"/>
  <c r="F87" i="9"/>
  <c r="D88" i="9" l="1"/>
  <c r="C88" i="9" s="1"/>
  <c r="F88" i="9"/>
  <c r="D89" i="9" l="1"/>
  <c r="C89" i="9" s="1"/>
  <c r="F89" i="9" s="1"/>
  <c r="D90" i="9" l="1"/>
  <c r="C90" i="9" s="1"/>
  <c r="F90" i="9"/>
  <c r="D91" i="9" l="1"/>
  <c r="C91" i="9" s="1"/>
  <c r="F91" i="9" s="1"/>
  <c r="D92" i="9" l="1"/>
  <c r="C92" i="9" s="1"/>
  <c r="F92" i="9" s="1"/>
  <c r="D93" i="9" l="1"/>
  <c r="C93" i="9" s="1"/>
  <c r="F93" i="9" s="1"/>
  <c r="D94" i="9" l="1"/>
  <c r="C94" i="9" s="1"/>
  <c r="F94" i="9"/>
  <c r="D95" i="9" l="1"/>
  <c r="C95" i="9" s="1"/>
  <c r="F95" i="9"/>
  <c r="D96" i="9" l="1"/>
  <c r="C96" i="9" s="1"/>
  <c r="F96" i="9" s="1"/>
  <c r="D97" i="9" l="1"/>
  <c r="C97" i="9" s="1"/>
  <c r="F97" i="9"/>
  <c r="D98" i="9" l="1"/>
  <c r="C98" i="9" s="1"/>
  <c r="F98" i="9"/>
  <c r="D99" i="9" l="1"/>
  <c r="C99" i="9" s="1"/>
  <c r="F99" i="9"/>
  <c r="D100" i="9" l="1"/>
  <c r="C100" i="9" s="1"/>
  <c r="F100" i="9"/>
  <c r="D101" i="9" l="1"/>
  <c r="C101" i="9" s="1"/>
  <c r="F101" i="9" s="1"/>
  <c r="D102" i="9" l="1"/>
  <c r="C102" i="9" s="1"/>
  <c r="F102" i="9" s="1"/>
  <c r="D103" i="9" l="1"/>
  <c r="C103" i="9" s="1"/>
  <c r="F103" i="9" s="1"/>
  <c r="D104" i="9" l="1"/>
  <c r="C104" i="9" s="1"/>
  <c r="F104" i="9" s="1"/>
  <c r="D105" i="9" l="1"/>
  <c r="C105" i="9" s="1"/>
  <c r="F105" i="9" s="1"/>
  <c r="D106" i="9" l="1"/>
  <c r="C106" i="9" s="1"/>
  <c r="F106" i="9"/>
  <c r="D107" i="9" l="1"/>
  <c r="C107" i="9" s="1"/>
  <c r="F107" i="9" s="1"/>
  <c r="D108" i="9" l="1"/>
  <c r="C108" i="9" s="1"/>
  <c r="F108" i="9" s="1"/>
  <c r="D109" i="9" l="1"/>
  <c r="C109" i="9" s="1"/>
  <c r="F109" i="9" s="1"/>
  <c r="D110" i="9" l="1"/>
  <c r="C110" i="9" s="1"/>
  <c r="F110" i="9"/>
  <c r="D111" i="9" l="1"/>
  <c r="C111" i="9" s="1"/>
  <c r="F111" i="9"/>
  <c r="D112" i="9" l="1"/>
  <c r="C112" i="9" s="1"/>
  <c r="F112" i="9" s="1"/>
  <c r="D113" i="9" l="1"/>
  <c r="C113" i="9" s="1"/>
  <c r="F113" i="9" s="1"/>
  <c r="D114" i="9" l="1"/>
  <c r="C114" i="9" s="1"/>
  <c r="F114" i="9"/>
  <c r="D115" i="9" l="1"/>
  <c r="C115" i="9" s="1"/>
  <c r="F115" i="9" s="1"/>
  <c r="D116" i="9" l="1"/>
  <c r="C116" i="9" s="1"/>
  <c r="F116" i="9" s="1"/>
  <c r="D117" i="9" l="1"/>
  <c r="C117" i="9" s="1"/>
  <c r="F117" i="9"/>
  <c r="D118" i="9" l="1"/>
  <c r="C118" i="9" s="1"/>
  <c r="F118" i="9"/>
  <c r="D119" i="9" l="1"/>
  <c r="C119" i="9" s="1"/>
  <c r="F119" i="9"/>
  <c r="D120" i="9" l="1"/>
  <c r="C120" i="9" s="1"/>
  <c r="F120" i="9" s="1"/>
  <c r="D121" i="9" l="1"/>
  <c r="C121" i="9" s="1"/>
  <c r="F121" i="9" s="1"/>
  <c r="D122" i="9" l="1"/>
  <c r="C122" i="9" s="1"/>
  <c r="F122" i="9"/>
  <c r="D123" i="9" l="1"/>
  <c r="C123" i="9" s="1"/>
  <c r="F123" i="9"/>
  <c r="D124" i="9" l="1"/>
  <c r="C124" i="9" s="1"/>
  <c r="F124" i="9" s="1"/>
  <c r="D125" i="9" l="1"/>
  <c r="C125" i="9" s="1"/>
  <c r="F125" i="9" s="1"/>
  <c r="D126" i="9" l="1"/>
  <c r="C126" i="9" s="1"/>
  <c r="F126" i="9" s="1"/>
  <c r="D127" i="9" l="1"/>
  <c r="C127" i="9" s="1"/>
  <c r="F127" i="9" s="1"/>
  <c r="D128" i="9" l="1"/>
  <c r="C128" i="9" s="1"/>
  <c r="F128" i="9" s="1"/>
  <c r="D129" i="9" l="1"/>
  <c r="C129" i="9" s="1"/>
  <c r="F129" i="9" s="1"/>
  <c r="D130" i="9" l="1"/>
  <c r="C130" i="9" s="1"/>
  <c r="F130" i="9"/>
  <c r="D131" i="9" l="1"/>
  <c r="C131" i="9" s="1"/>
  <c r="F131" i="9" s="1"/>
  <c r="D132" i="9" l="1"/>
  <c r="C132" i="9" s="1"/>
  <c r="F132" i="9" s="1"/>
  <c r="D133" i="9" l="1"/>
  <c r="C133" i="9" s="1"/>
  <c r="F133" i="9" s="1"/>
  <c r="D134" i="9" l="1"/>
  <c r="C134" i="9" s="1"/>
  <c r="F134" i="9"/>
  <c r="D135" i="9" l="1"/>
  <c r="C135" i="9" s="1"/>
  <c r="F135" i="9"/>
  <c r="D136" i="9" l="1"/>
  <c r="C136" i="9" s="1"/>
  <c r="F136" i="9" s="1"/>
  <c r="D137" i="9" l="1"/>
  <c r="C137" i="9" l="1"/>
  <c r="B7" i="9"/>
  <c r="C7" i="9"/>
  <c r="D7" i="9"/>
  <c r="E7" i="9"/>
  <c r="F7" i="9"/>
  <c r="E42" i="3" l="1"/>
  <c r="D37" i="2" s="1"/>
  <c r="G42" i="3"/>
  <c r="F37" i="2" s="1"/>
  <c r="D42" i="3"/>
  <c r="C37" i="2" s="1"/>
  <c r="F42" i="3"/>
  <c r="E37" i="2" s="1"/>
  <c r="C42" i="3"/>
  <c r="B37" i="2" s="1"/>
  <c r="B8" i="9"/>
  <c r="C41" i="3" s="1"/>
  <c r="C8" i="9"/>
  <c r="D41" i="3" s="1"/>
  <c r="D43" i="3" s="1"/>
  <c r="D8" i="9"/>
  <c r="E41" i="3" s="1"/>
  <c r="E43" i="3" s="1"/>
  <c r="E8" i="9"/>
  <c r="F41" i="3" s="1"/>
  <c r="F43" i="3" s="1"/>
  <c r="F8" i="9"/>
  <c r="G41" i="3" s="1"/>
  <c r="G43" i="3" s="1"/>
  <c r="F137" i="9"/>
  <c r="F9" i="9" l="1"/>
  <c r="C43" i="3"/>
  <c r="C44" i="3" s="1"/>
  <c r="C47" i="3" s="1"/>
  <c r="C48" i="3" s="1"/>
  <c r="B26" i="4"/>
  <c r="C26" i="4" s="1"/>
  <c r="D26" i="4" s="1"/>
  <c r="E26" i="4" s="1"/>
  <c r="F26" i="4" s="1"/>
  <c r="B9" i="9"/>
  <c r="E9" i="9"/>
  <c r="C9" i="9"/>
  <c r="D9" i="9"/>
  <c r="C49" i="3" l="1"/>
  <c r="C50" i="3" l="1"/>
  <c r="C51" i="3"/>
  <c r="B38" i="2" s="1"/>
  <c r="B36" i="2" l="1"/>
  <c r="B39" i="2" s="1"/>
  <c r="B40" i="2" s="1"/>
  <c r="C52" i="3"/>
  <c r="B27" i="4" l="1"/>
  <c r="B13" i="4"/>
  <c r="B14" i="4" s="1"/>
  <c r="B16" i="4" s="1"/>
  <c r="D46" i="3"/>
  <c r="B42" i="2"/>
  <c r="D26" i="3" l="1"/>
  <c r="D33" i="3" s="1"/>
  <c r="D44" i="3" s="1"/>
  <c r="D47" i="3" s="1"/>
  <c r="D48" i="3" s="1"/>
  <c r="D49" i="3" s="1"/>
  <c r="B24" i="4"/>
  <c r="B44" i="2"/>
  <c r="B20" i="4" s="1"/>
  <c r="B28" i="4"/>
  <c r="D50" i="3" l="1"/>
  <c r="C36" i="2" s="1"/>
  <c r="D51" i="3"/>
  <c r="C38" i="2" s="1"/>
  <c r="C21" i="4"/>
  <c r="B22" i="4"/>
  <c r="B30" i="4" s="1"/>
  <c r="B1" i="4" s="1"/>
  <c r="D52" i="3" l="1"/>
  <c r="C13" i="4"/>
  <c r="C14" i="4" s="1"/>
  <c r="C16" i="4" s="1"/>
  <c r="E46" i="3"/>
  <c r="C27" i="4"/>
  <c r="C39" i="2"/>
  <c r="C40" i="2" s="1"/>
  <c r="C42" i="2" l="1"/>
  <c r="C44" i="2" s="1"/>
  <c r="C20" i="4" s="1"/>
  <c r="D21" i="4" l="1"/>
  <c r="C22" i="4"/>
  <c r="E26" i="3"/>
  <c r="E33" i="3" s="1"/>
  <c r="E44" i="3" s="1"/>
  <c r="E47" i="3" s="1"/>
  <c r="E48" i="3" s="1"/>
  <c r="C24" i="4"/>
  <c r="C28" i="4" s="1"/>
  <c r="C30" i="4" s="1"/>
  <c r="C1" i="4" s="1"/>
  <c r="E49" i="3" l="1"/>
  <c r="E51" i="3" l="1"/>
  <c r="D38" i="2" s="1"/>
  <c r="E50" i="3"/>
  <c r="D36" i="2" l="1"/>
  <c r="D39" i="2" s="1"/>
  <c r="D40" i="2" s="1"/>
  <c r="E52" i="3"/>
  <c r="D13" i="4" l="1"/>
  <c r="D14" i="4" s="1"/>
  <c r="D16" i="4" s="1"/>
  <c r="D27" i="4"/>
  <c r="F46" i="3"/>
  <c r="D42" i="2"/>
  <c r="D24" i="4" l="1"/>
  <c r="D28" i="4" s="1"/>
  <c r="F26" i="3"/>
  <c r="F33" i="3" s="1"/>
  <c r="F44" i="3" s="1"/>
  <c r="F47" i="3" s="1"/>
  <c r="F48" i="3" s="1"/>
  <c r="F49" i="3" s="1"/>
  <c r="D44" i="2"/>
  <c r="D20" i="4" s="1"/>
  <c r="F51" i="3" l="1"/>
  <c r="E38" i="2" s="1"/>
  <c r="F50" i="3"/>
  <c r="E36" i="2" s="1"/>
  <c r="E39" i="2" s="1"/>
  <c r="E40" i="2" s="1"/>
  <c r="E21" i="4"/>
  <c r="D22" i="4"/>
  <c r="D30" i="4" s="1"/>
  <c r="D1" i="4" s="1"/>
  <c r="F52" i="3" l="1"/>
  <c r="E13" i="4" s="1"/>
  <c r="E14" i="4" s="1"/>
  <c r="E16" i="4" s="1"/>
  <c r="E42" i="2"/>
  <c r="E44" i="2" s="1"/>
  <c r="E20" i="4" s="1"/>
  <c r="G46" i="3" l="1"/>
  <c r="E27" i="4"/>
  <c r="F21" i="4"/>
  <c r="E22" i="4"/>
  <c r="E24" i="4"/>
  <c r="E28" i="4" s="1"/>
  <c r="E30" i="4" s="1"/>
  <c r="E1" i="4" s="1"/>
  <c r="G26" i="3"/>
  <c r="G33" i="3" s="1"/>
  <c r="G44" i="3" s="1"/>
  <c r="G47" i="3" s="1"/>
  <c r="G48" i="3" s="1"/>
  <c r="G49" i="3" s="1"/>
  <c r="G50" i="3" l="1"/>
  <c r="F36" i="2" s="1"/>
  <c r="G51" i="3"/>
  <c r="F38" i="2" s="1"/>
  <c r="G52" i="3" l="1"/>
  <c r="F13" i="4" s="1"/>
  <c r="F14" i="4" s="1"/>
  <c r="F16" i="4" s="1"/>
  <c r="F39" i="2"/>
  <c r="F40" i="2" s="1"/>
  <c r="H46" i="3" l="1"/>
  <c r="F27" i="4"/>
  <c r="F42" i="2"/>
  <c r="F44" i="2" s="1"/>
  <c r="F20" i="4" s="1"/>
  <c r="F22" i="4" s="1"/>
  <c r="F24" i="4" l="1"/>
  <c r="F28" i="4" s="1"/>
  <c r="F30" i="4" s="1"/>
  <c r="F1" i="4" s="1"/>
  <c r="H26" i="3"/>
  <c r="H33" i="3" s="1"/>
  <c r="H44" i="3" s="1"/>
  <c r="H47" i="3" s="1"/>
  <c r="H48" i="3" s="1"/>
  <c r="H49" i="3" l="1"/>
  <c r="H50" i="3" l="1"/>
  <c r="H51" i="3"/>
  <c r="H52" i="3" l="1"/>
</calcChain>
</file>

<file path=xl/comments1.xml><?xml version="1.0" encoding="utf-8"?>
<comments xmlns="http://schemas.openxmlformats.org/spreadsheetml/2006/main">
  <authors>
    <author/>
  </authors>
  <commentList>
    <comment ref="A11" authorId="0">
      <text>
        <r>
          <rPr>
            <sz val="11"/>
            <color rgb="FF000000"/>
            <rFont val="Calibri"/>
            <scheme val="minor"/>
          </rPr>
          <t>Inserire il nome della voce di costo</t>
        </r>
      </text>
    </comment>
    <comment ref="A12" authorId="0">
      <text>
        <r>
          <rPr>
            <sz val="11"/>
            <color rgb="FF000000"/>
            <rFont val="Calibri"/>
            <scheme val="minor"/>
          </rPr>
          <t>Dicitura modificabile</t>
        </r>
      </text>
    </comment>
    <comment ref="B12" authorId="0">
      <text>
        <r>
          <rPr>
            <sz val="11"/>
            <color rgb="FF000000"/>
            <rFont val="Calibri"/>
            <scheme val="minor"/>
          </rPr>
          <t>Inserire percentuale 
di seguito alcuni esempi standard di quanto trasposrto e logistica incidono, a livello di % dei ricavi:
Industria da 6% a 22%
Agricoltura da 6% a 12%
Servizi da 10% a 18%</t>
        </r>
      </text>
    </comment>
    <comment ref="C12" authorId="0">
      <text>
        <r>
          <rPr>
            <sz val="11"/>
            <color rgb="FF000000"/>
            <rFont val="Calibri"/>
            <scheme val="minor"/>
          </rPr>
          <t>Inserire percentuale 
di seguito alcuni esempi standard:
Industria da 6% a 22%
Agricoltura da 6% a 12%
Servizi da 10% a 18%</t>
        </r>
      </text>
    </comment>
    <comment ref="D12" authorId="0">
      <text>
        <r>
          <rPr>
            <sz val="11"/>
            <color rgb="FF000000"/>
            <rFont val="Calibri"/>
            <scheme val="minor"/>
          </rPr>
          <t>Inserire percentuale 
di seguito alcuni esempi standard:
Industria da 6% a 22%
Agricoltura da 6% a 12%
Servizi da 10% a 18%</t>
        </r>
      </text>
    </comment>
    <comment ref="E12" authorId="0">
      <text>
        <r>
          <rPr>
            <sz val="11"/>
            <color rgb="FF000000"/>
            <rFont val="Calibri"/>
            <scheme val="minor"/>
          </rPr>
          <t>Inserire percentuale 
di seguito alcuni esempi standard:
Industria da 6% a 22%
Agricoltura da 6% a 12%
Servizi da 10% a 18%</t>
        </r>
      </text>
    </comment>
    <comment ref="F12" authorId="0">
      <text>
        <r>
          <rPr>
            <sz val="11"/>
            <color rgb="FF000000"/>
            <rFont val="Calibri"/>
            <scheme val="minor"/>
          </rPr>
          <t>Inserire percentuale 
di seguito alcuni esempi standard:
Industria da 6% a 22%
Agricoltura da 6% a 12%
Servizi da 10% a 18%</t>
        </r>
      </text>
    </comment>
    <comment ref="A13" authorId="0">
      <text>
        <r>
          <rPr>
            <sz val="11"/>
            <color rgb="FF000000"/>
            <rFont val="Calibri"/>
            <scheme val="minor"/>
          </rPr>
          <t>Inserire il nome della voce di costo</t>
        </r>
      </text>
    </comment>
    <comment ref="A14" authorId="0">
      <text>
        <r>
          <rPr>
            <sz val="11"/>
            <color rgb="FF000000"/>
            <rFont val="Calibri"/>
            <scheme val="minor"/>
          </rPr>
          <t>Dicitura modificabile</t>
        </r>
      </text>
    </comment>
    <comment ref="B14" authorId="0">
      <text>
        <r>
          <rPr>
            <sz val="11"/>
            <color rgb="FF000000"/>
            <rFont val="Calibri"/>
            <scheme val="minor"/>
          </rPr>
          <t xml:space="preserve">Inserire percentuale
</t>
        </r>
      </text>
    </comment>
    <comment ref="C14" authorId="0">
      <text>
        <r>
          <rPr>
            <sz val="11"/>
            <color rgb="FF000000"/>
            <rFont val="Calibri"/>
            <scheme val="minor"/>
          </rPr>
          <t>Inserire percentuale</t>
        </r>
      </text>
    </comment>
    <comment ref="D14" authorId="0">
      <text>
        <r>
          <rPr>
            <sz val="11"/>
            <color rgb="FF000000"/>
            <rFont val="Calibri"/>
            <scheme val="minor"/>
          </rPr>
          <t>Inserire percentuale</t>
        </r>
      </text>
    </comment>
    <comment ref="E14" authorId="0">
      <text>
        <r>
          <rPr>
            <sz val="11"/>
            <color rgb="FF000000"/>
            <rFont val="Calibri"/>
            <scheme val="minor"/>
          </rPr>
          <t>Inserire percentuale</t>
        </r>
      </text>
    </comment>
    <comment ref="F14" authorId="0">
      <text>
        <r>
          <rPr>
            <sz val="11"/>
            <color rgb="FF000000"/>
            <rFont val="Calibri"/>
            <scheme val="minor"/>
          </rPr>
          <t>Inserire percentuale</t>
        </r>
      </text>
    </comment>
    <comment ref="A19" authorId="0">
      <text>
        <r>
          <rPr>
            <sz val="11"/>
            <color rgb="FF000000"/>
            <rFont val="Calibri"/>
            <scheme val="minor"/>
          </rPr>
          <t>Inserire il nome della voce di costo</t>
        </r>
      </text>
    </comment>
    <comment ref="A20" authorId="0">
      <text>
        <r>
          <rPr>
            <sz val="11"/>
            <color rgb="FF000000"/>
            <rFont val="Calibri"/>
            <scheme val="minor"/>
          </rPr>
          <t>Dicitura modificabile</t>
        </r>
      </text>
    </comment>
    <comment ref="B20" authorId="0">
      <text>
        <r>
          <rPr>
            <sz val="11"/>
            <color rgb="FF000000"/>
            <rFont val="Calibri"/>
            <scheme val="minor"/>
          </rPr>
          <t>Inserire percentuale</t>
        </r>
      </text>
    </comment>
    <comment ref="C20" authorId="0">
      <text>
        <r>
          <rPr>
            <sz val="11"/>
            <color rgb="FF000000"/>
            <rFont val="Calibri"/>
            <scheme val="minor"/>
          </rPr>
          <t>Inserire percentuale</t>
        </r>
      </text>
    </comment>
    <comment ref="D20" authorId="0">
      <text>
        <r>
          <rPr>
            <sz val="11"/>
            <color rgb="FF000000"/>
            <rFont val="Calibri"/>
            <scheme val="minor"/>
          </rPr>
          <t>Inserire percentuale</t>
        </r>
      </text>
    </comment>
    <comment ref="E20" authorId="0">
      <text>
        <r>
          <rPr>
            <sz val="11"/>
            <color rgb="FF000000"/>
            <rFont val="Calibri"/>
            <scheme val="minor"/>
          </rPr>
          <t>Inserire percentuale</t>
        </r>
      </text>
    </comment>
    <comment ref="F20" authorId="0">
      <text>
        <r>
          <rPr>
            <sz val="11"/>
            <color rgb="FF000000"/>
            <rFont val="Calibri"/>
            <scheme val="minor"/>
          </rPr>
          <t>Inserire percentuale</t>
        </r>
      </text>
    </comment>
    <comment ref="A21" authorId="0">
      <text>
        <r>
          <rPr>
            <sz val="11"/>
            <color rgb="FF000000"/>
            <rFont val="Calibri"/>
            <scheme val="minor"/>
          </rPr>
          <t>Inserire il nome della voce di costo</t>
        </r>
      </text>
    </comment>
    <comment ref="B21" authorId="0">
      <text>
        <r>
          <rPr>
            <sz val="11"/>
            <color rgb="FF000000"/>
            <rFont val="Calibri"/>
            <scheme val="minor"/>
          </rPr>
          <t>Inserire importo</t>
        </r>
      </text>
    </comment>
    <comment ref="C21" authorId="0">
      <text>
        <r>
          <rPr>
            <sz val="11"/>
            <color rgb="FF000000"/>
            <rFont val="Calibri"/>
            <scheme val="minor"/>
          </rPr>
          <t>Inserire importo</t>
        </r>
      </text>
    </comment>
    <comment ref="D21" authorId="0">
      <text>
        <r>
          <rPr>
            <sz val="11"/>
            <color rgb="FF000000"/>
            <rFont val="Calibri"/>
            <scheme val="minor"/>
          </rPr>
          <t>Inserire importo</t>
        </r>
      </text>
    </comment>
    <comment ref="E21" authorId="0">
      <text>
        <r>
          <rPr>
            <sz val="11"/>
            <color rgb="FF000000"/>
            <rFont val="Calibri"/>
            <scheme val="minor"/>
          </rPr>
          <t>Inserire importo</t>
        </r>
      </text>
    </comment>
    <comment ref="F21" authorId="0">
      <text>
        <r>
          <rPr>
            <sz val="11"/>
            <color rgb="FF000000"/>
            <rFont val="Calibri"/>
            <scheme val="minor"/>
          </rPr>
          <t>Inserire importo</t>
        </r>
      </text>
    </comment>
    <comment ref="A22" authorId="0">
      <text>
        <r>
          <rPr>
            <sz val="11"/>
            <color rgb="FF000000"/>
            <rFont val="Calibri"/>
            <scheme val="minor"/>
          </rPr>
          <t>Inserire il nome della voce di costo</t>
        </r>
      </text>
    </comment>
    <comment ref="A23" authorId="0">
      <text>
        <r>
          <rPr>
            <sz val="11"/>
            <color rgb="FF000000"/>
            <rFont val="Calibri"/>
            <scheme val="minor"/>
          </rPr>
          <t>Dicitura modificabile</t>
        </r>
      </text>
    </comment>
    <comment ref="B23" authorId="0">
      <text>
        <r>
          <rPr>
            <sz val="11"/>
            <color rgb="FF000000"/>
            <rFont val="Calibri"/>
            <scheme val="minor"/>
          </rPr>
          <t>Inserire percentuale</t>
        </r>
      </text>
    </comment>
    <comment ref="C23" authorId="0">
      <text>
        <r>
          <rPr>
            <sz val="11"/>
            <color rgb="FF000000"/>
            <rFont val="Calibri"/>
            <scheme val="minor"/>
          </rPr>
          <t>Inserire percentuale</t>
        </r>
      </text>
    </comment>
    <comment ref="D23" authorId="0">
      <text>
        <r>
          <rPr>
            <sz val="11"/>
            <color rgb="FF000000"/>
            <rFont val="Calibri"/>
            <scheme val="minor"/>
          </rPr>
          <t>Inserire percentuale</t>
        </r>
      </text>
    </comment>
    <comment ref="E23" authorId="0">
      <text>
        <r>
          <rPr>
            <sz val="11"/>
            <color rgb="FF000000"/>
            <rFont val="Calibri"/>
            <scheme val="minor"/>
          </rPr>
          <t>Inserire percentuale</t>
        </r>
      </text>
    </comment>
    <comment ref="F23" authorId="0">
      <text>
        <r>
          <rPr>
            <sz val="11"/>
            <color rgb="FF000000"/>
            <rFont val="Calibri"/>
            <scheme val="minor"/>
          </rPr>
          <t>Inserire percentuale</t>
        </r>
      </text>
    </comment>
    <comment ref="A24" authorId="0">
      <text>
        <r>
          <rPr>
            <sz val="11"/>
            <color rgb="FF000000"/>
            <rFont val="Calibri"/>
            <scheme val="minor"/>
          </rPr>
          <t xml:space="preserve">Inserire il nome della voce di costo.
</t>
        </r>
      </text>
    </comment>
    <comment ref="A25" authorId="0">
      <text>
        <r>
          <rPr>
            <sz val="11"/>
            <color rgb="FF000000"/>
            <rFont val="Calibri"/>
            <scheme val="minor"/>
          </rPr>
          <t>Dicitura modificabile</t>
        </r>
      </text>
    </comment>
    <comment ref="B25" authorId="0">
      <text>
        <r>
          <rPr>
            <sz val="11"/>
            <color rgb="FF000000"/>
            <rFont val="Calibri"/>
            <scheme val="minor"/>
          </rPr>
          <t>Inserire percentuale</t>
        </r>
      </text>
    </comment>
    <comment ref="C25" authorId="0">
      <text>
        <r>
          <rPr>
            <sz val="11"/>
            <color rgb="FF000000"/>
            <rFont val="Calibri"/>
            <scheme val="minor"/>
          </rPr>
          <t>Inserire percentuale</t>
        </r>
      </text>
    </comment>
    <comment ref="D25" authorId="0">
      <text>
        <r>
          <rPr>
            <sz val="11"/>
            <color rgb="FF000000"/>
            <rFont val="Calibri"/>
            <scheme val="minor"/>
          </rPr>
          <t>Inserire percentuale</t>
        </r>
      </text>
    </comment>
    <comment ref="E25" authorId="0">
      <text>
        <r>
          <rPr>
            <sz val="11"/>
            <color rgb="FF000000"/>
            <rFont val="Calibri"/>
            <scheme val="minor"/>
          </rPr>
          <t>Inserire percentuale</t>
        </r>
      </text>
    </comment>
    <comment ref="F25" authorId="0">
      <text>
        <r>
          <rPr>
            <sz val="11"/>
            <color rgb="FF000000"/>
            <rFont val="Calibri"/>
            <scheme val="minor"/>
          </rPr>
          <t>Inserire percentuale</t>
        </r>
      </text>
    </comment>
  </commentList>
</comments>
</file>

<file path=xl/comments2.xml><?xml version="1.0" encoding="utf-8"?>
<comments xmlns="http://schemas.openxmlformats.org/spreadsheetml/2006/main">
  <authors>
    <author/>
  </authors>
  <commentList>
    <comment ref="B2" authorId="0">
      <text>
        <r>
          <rPr>
            <sz val="11"/>
            <color rgb="FF000000"/>
            <rFont val="Calibri"/>
            <scheme val="minor"/>
          </rPr>
          <t>Inserire n° giorni di dilazione (selezionare dal menu a discesa)</t>
        </r>
      </text>
    </comment>
    <comment ref="B6" authorId="0">
      <text>
        <r>
          <rPr>
            <sz val="11"/>
            <color rgb="FF000000"/>
            <rFont val="Calibri"/>
            <scheme val="minor"/>
          </rPr>
          <t xml:space="preserve">Inserire aliquota IVA.
L'aliquota inserita riguarda il totale dei ricavi. Può quindi essere un valore riveniente dalla media ponderata delle aliquote di legge pesate in base al mix di prodotti venduti.
Aliquote di legge:
4% (aliquota minima), applicata ad esempio alle vendite di generi di prima necessità (alimentari, stampa quotidiana o periodica, ecc.);​
10% (aliquota ridotta), applicata ai servizi turistici (alberghi, bar, ristoranti e altri prodotti turistici), a determinati prodotti alimentari e particolari operazioni di recupero edilizio;
22% (aliquota ordinaria), da applicare in tutti i casi in cui la normativa non prevede una delle due aliquote precedenti.
</t>
        </r>
      </text>
    </comment>
    <comment ref="B9" authorId="0">
      <text>
        <r>
          <rPr>
            <sz val="11"/>
            <color rgb="FF000000"/>
            <rFont val="Calibri"/>
            <scheme val="minor"/>
          </rPr>
          <t>Inserire n° giorni di dilazione (selezionare dal menu a discesa)</t>
        </r>
      </text>
    </comment>
    <comment ref="B10" authorId="0">
      <text>
        <r>
          <rPr>
            <sz val="11"/>
            <color rgb="FF000000"/>
            <rFont val="Calibri"/>
            <scheme val="minor"/>
          </rPr>
          <t>Inserire n° giorni di dilazione (selezionare dal menu a discesa)</t>
        </r>
      </text>
    </comment>
    <comment ref="B11" authorId="0">
      <text>
        <r>
          <rPr>
            <sz val="11"/>
            <color rgb="FF000000"/>
            <rFont val="Calibri"/>
            <scheme val="minor"/>
          </rPr>
          <t>Inserire n° giorni di dilazione (selezionare dal menu a discesa)</t>
        </r>
      </text>
    </comment>
    <comment ref="B12" authorId="0">
      <text>
        <r>
          <rPr>
            <sz val="11"/>
            <color rgb="FF000000"/>
            <rFont val="Calibri"/>
            <scheme val="minor"/>
          </rPr>
          <t>Inserire n° giorni di dilazione (selezionare dal menu a discesa)</t>
        </r>
      </text>
    </comment>
    <comment ref="B13" authorId="0">
      <text>
        <r>
          <rPr>
            <sz val="11"/>
            <color rgb="FF000000"/>
            <rFont val="Calibri"/>
            <scheme val="minor"/>
          </rPr>
          <t>Inserire n° giorni di dilazione (selezionare dal menu a discesa)</t>
        </r>
      </text>
    </comment>
    <comment ref="B14" authorId="0">
      <text>
        <r>
          <rPr>
            <sz val="11"/>
            <color rgb="FF000000"/>
            <rFont val="Calibri"/>
            <scheme val="minor"/>
          </rPr>
          <t>Inserire n° giorni di dilazione (selezionare dal menu a discesa)</t>
        </r>
      </text>
    </comment>
    <comment ref="B23" authorId="0">
      <text>
        <r>
          <rPr>
            <sz val="11"/>
            <color rgb="FF000000"/>
            <rFont val="Calibri"/>
            <scheme val="minor"/>
          </rPr>
          <t xml:space="preserve">Inserire aliquota IVA.
L'aliquota inserita riguarda il totale dei costi. Può quindi essere un valore riveniente dalla media ponderata delle aliquote di legge pesate in base al mix di prodotti venduti.
Aliquote di legge:
4% (aliquota minima), applicata ad esempio alle vendite di generi di prima necessità (alimentari, stampa quotidiana o periodica, ecc.);​
10% (aliquota ridotta), applicata ai servizi turistici (alberghi, bar, ristoranti e altri prodotti turistici), a determinati prodotti alimentari e particolari operazioni di recupero edilizio;
22% (aliquota ordinaria), da applicare in tutti i casi in cui la normativa non prevede una delle due aliquote precedenti.
</t>
        </r>
      </text>
    </comment>
    <comment ref="B50" authorId="0">
      <text>
        <r>
          <rPr>
            <sz val="11"/>
            <color rgb="FF000000"/>
            <rFont val="Calibri"/>
            <scheme val="minor"/>
          </rPr>
          <t>Inserire tasso d'interesse attivo su disponibilità liquide</t>
        </r>
      </text>
    </comment>
    <comment ref="B51" authorId="0">
      <text>
        <r>
          <rPr>
            <sz val="11"/>
            <color rgb="FF000000"/>
            <rFont val="Calibri"/>
            <scheme val="minor"/>
          </rPr>
          <t>Inserire tasso d'interesse passivo su debiti a breve verso banche</t>
        </r>
      </text>
    </comment>
  </commentList>
</comments>
</file>

<file path=xl/comments3.xml><?xml version="1.0" encoding="utf-8"?>
<comments xmlns="http://schemas.openxmlformats.org/spreadsheetml/2006/main">
  <authors>
    <author/>
  </authors>
  <commentList>
    <comment ref="B9" authorId="0">
      <text>
        <r>
          <rPr>
            <sz val="11"/>
            <color rgb="FF000000"/>
            <rFont val="Calibri"/>
            <scheme val="minor"/>
          </rPr>
          <t xml:space="preserve">StepEnergy
</t>
        </r>
      </text>
    </comment>
    <comment ref="D9" authorId="0">
      <text>
        <r>
          <rPr>
            <sz val="11"/>
            <color rgb="FF000000"/>
            <rFont val="Calibri"/>
            <scheme val="minor"/>
          </rPr>
          <t>Inserire quantitativo</t>
        </r>
      </text>
    </comment>
    <comment ref="E9" authorId="0">
      <text>
        <r>
          <rPr>
            <sz val="11"/>
            <color rgb="FF000000"/>
            <rFont val="Calibri"/>
            <scheme val="minor"/>
          </rPr>
          <t>Inserire quantitativo</t>
        </r>
      </text>
    </comment>
    <comment ref="F9" authorId="0">
      <text>
        <r>
          <rPr>
            <sz val="11"/>
            <color rgb="FF000000"/>
            <rFont val="Calibri"/>
            <scheme val="minor"/>
          </rPr>
          <t>Inserire quantitativo</t>
        </r>
      </text>
    </comment>
    <comment ref="G9" authorId="0">
      <text>
        <r>
          <rPr>
            <sz val="11"/>
            <color rgb="FF000000"/>
            <rFont val="Calibri"/>
            <scheme val="minor"/>
          </rPr>
          <t>Inserire quantitativo</t>
        </r>
      </text>
    </comment>
    <comment ref="B10" authorId="0">
      <text>
        <r>
          <rPr>
            <sz val="11"/>
            <color rgb="FF000000"/>
            <rFont val="Calibri"/>
            <scheme val="minor"/>
          </rPr>
          <t>Inserire nome tipologia di ricavo</t>
        </r>
      </text>
    </comment>
    <comment ref="C10" authorId="0">
      <text>
        <r>
          <rPr>
            <sz val="11"/>
            <color rgb="FF000000"/>
            <rFont val="Calibri"/>
            <scheme val="minor"/>
          </rPr>
          <t>Inserire quantitativo</t>
        </r>
      </text>
    </comment>
    <comment ref="D10" authorId="0">
      <text>
        <r>
          <rPr>
            <sz val="11"/>
            <color rgb="FF000000"/>
            <rFont val="Calibri"/>
            <scheme val="minor"/>
          </rPr>
          <t>Inserire quantitativo</t>
        </r>
      </text>
    </comment>
    <comment ref="E10" authorId="0">
      <text>
        <r>
          <rPr>
            <sz val="11"/>
            <color rgb="FF000000"/>
            <rFont val="Calibri"/>
            <scheme val="minor"/>
          </rPr>
          <t>Inserire quantitativo</t>
        </r>
      </text>
    </comment>
    <comment ref="F10" authorId="0">
      <text>
        <r>
          <rPr>
            <sz val="11"/>
            <color rgb="FF000000"/>
            <rFont val="Calibri"/>
            <scheme val="minor"/>
          </rPr>
          <t>Inserire quantitativo</t>
        </r>
      </text>
    </comment>
    <comment ref="G10" authorId="0">
      <text>
        <r>
          <rPr>
            <sz val="11"/>
            <color rgb="FF000000"/>
            <rFont val="Calibri"/>
            <scheme val="minor"/>
          </rPr>
          <t>Inserire quantitativo</t>
        </r>
      </text>
    </comment>
    <comment ref="B11" authorId="0">
      <text>
        <r>
          <rPr>
            <sz val="11"/>
            <color rgb="FF000000"/>
            <rFont val="Calibri"/>
            <scheme val="minor"/>
          </rPr>
          <t>Inserire nome tipologia di ricavo</t>
        </r>
      </text>
    </comment>
    <comment ref="C11" authorId="0">
      <text>
        <r>
          <rPr>
            <sz val="11"/>
            <color rgb="FF000000"/>
            <rFont val="Calibri"/>
            <scheme val="minor"/>
          </rPr>
          <t>Inserire quantitativo</t>
        </r>
      </text>
    </comment>
    <comment ref="D11" authorId="0">
      <text>
        <r>
          <rPr>
            <sz val="11"/>
            <color rgb="FF000000"/>
            <rFont val="Calibri"/>
            <scheme val="minor"/>
          </rPr>
          <t>Inserire quantitativo</t>
        </r>
      </text>
    </comment>
    <comment ref="E11" authorId="0">
      <text>
        <r>
          <rPr>
            <sz val="11"/>
            <color rgb="FF000000"/>
            <rFont val="Calibri"/>
            <scheme val="minor"/>
          </rPr>
          <t>Inserire quantitativo</t>
        </r>
      </text>
    </comment>
    <comment ref="F11" authorId="0">
      <text>
        <r>
          <rPr>
            <sz val="11"/>
            <color rgb="FF000000"/>
            <rFont val="Calibri"/>
            <scheme val="minor"/>
          </rPr>
          <t>Inserire quantitativo</t>
        </r>
      </text>
    </comment>
    <comment ref="G11" authorId="0">
      <text>
        <r>
          <rPr>
            <sz val="11"/>
            <color rgb="FF000000"/>
            <rFont val="Calibri"/>
            <scheme val="minor"/>
          </rPr>
          <t>Inserire quantitativo</t>
        </r>
      </text>
    </comment>
    <comment ref="C15" authorId="0">
      <text>
        <r>
          <rPr>
            <sz val="11"/>
            <color rgb="FF000000"/>
            <rFont val="Calibri"/>
            <scheme val="minor"/>
          </rPr>
          <t>Inserire prezzo</t>
        </r>
      </text>
    </comment>
    <comment ref="D15" authorId="0">
      <text>
        <r>
          <rPr>
            <sz val="11"/>
            <color rgb="FF000000"/>
            <rFont val="Calibri"/>
            <scheme val="minor"/>
          </rPr>
          <t>Inserire prezzo</t>
        </r>
      </text>
    </comment>
    <comment ref="E15" authorId="0">
      <text>
        <r>
          <rPr>
            <sz val="11"/>
            <color rgb="FF000000"/>
            <rFont val="Calibri"/>
            <scheme val="minor"/>
          </rPr>
          <t>Inserire prezzo</t>
        </r>
      </text>
    </comment>
    <comment ref="F15" authorId="0">
      <text>
        <r>
          <rPr>
            <sz val="11"/>
            <color rgb="FF000000"/>
            <rFont val="Calibri"/>
            <scheme val="minor"/>
          </rPr>
          <t>Inserire prezzo</t>
        </r>
      </text>
    </comment>
    <comment ref="G15" authorId="0">
      <text>
        <r>
          <rPr>
            <sz val="11"/>
            <color rgb="FF000000"/>
            <rFont val="Calibri"/>
            <scheme val="minor"/>
          </rPr>
          <t>Inserire prezzo</t>
        </r>
      </text>
    </comment>
    <comment ref="C16" authorId="0">
      <text>
        <r>
          <rPr>
            <sz val="11"/>
            <color rgb="FF000000"/>
            <rFont val="Calibri"/>
            <scheme val="minor"/>
          </rPr>
          <t>Inserire prezzo</t>
        </r>
      </text>
    </comment>
    <comment ref="D16" authorId="0">
      <text>
        <r>
          <rPr>
            <sz val="11"/>
            <color rgb="FF000000"/>
            <rFont val="Calibri"/>
            <scheme val="minor"/>
          </rPr>
          <t>Inserire prezzo</t>
        </r>
      </text>
    </comment>
    <comment ref="E16" authorId="0">
      <text>
        <r>
          <rPr>
            <sz val="11"/>
            <color rgb="FF000000"/>
            <rFont val="Calibri"/>
            <scheme val="minor"/>
          </rPr>
          <t>Inserire prezzo</t>
        </r>
      </text>
    </comment>
    <comment ref="F16" authorId="0">
      <text>
        <r>
          <rPr>
            <sz val="11"/>
            <color rgb="FF000000"/>
            <rFont val="Calibri"/>
            <scheme val="minor"/>
          </rPr>
          <t>Inserire prezzo</t>
        </r>
      </text>
    </comment>
    <comment ref="G16" authorId="0">
      <text>
        <r>
          <rPr>
            <sz val="11"/>
            <color rgb="FF000000"/>
            <rFont val="Calibri"/>
            <scheme val="minor"/>
          </rPr>
          <t>Inserire prezzo</t>
        </r>
      </text>
    </comment>
    <comment ref="C17" authorId="0">
      <text>
        <r>
          <rPr>
            <sz val="11"/>
            <color rgb="FF000000"/>
            <rFont val="Calibri"/>
            <scheme val="minor"/>
          </rPr>
          <t>Inserire prezzo</t>
        </r>
      </text>
    </comment>
    <comment ref="D17" authorId="0">
      <text>
        <r>
          <rPr>
            <sz val="11"/>
            <color rgb="FF000000"/>
            <rFont val="Calibri"/>
            <scheme val="minor"/>
          </rPr>
          <t>Inserire prezzo</t>
        </r>
      </text>
    </comment>
    <comment ref="E17" authorId="0">
      <text>
        <r>
          <rPr>
            <sz val="11"/>
            <color rgb="FF000000"/>
            <rFont val="Calibri"/>
            <scheme val="minor"/>
          </rPr>
          <t>Inserire prezzo</t>
        </r>
      </text>
    </comment>
    <comment ref="F17" authorId="0">
      <text>
        <r>
          <rPr>
            <sz val="11"/>
            <color rgb="FF000000"/>
            <rFont val="Calibri"/>
            <scheme val="minor"/>
          </rPr>
          <t>Inserire prezzo</t>
        </r>
      </text>
    </comment>
    <comment ref="G17" authorId="0">
      <text>
        <r>
          <rPr>
            <sz val="11"/>
            <color rgb="FF000000"/>
            <rFont val="Calibri"/>
            <scheme val="minor"/>
          </rPr>
          <t>Inserire prezzo</t>
        </r>
      </text>
    </comment>
    <comment ref="C21" authorId="0">
      <text>
        <r>
          <rPr>
            <sz val="11"/>
            <color rgb="FF000000"/>
            <rFont val="Calibri"/>
            <scheme val="minor"/>
          </rPr>
          <t>Inserire percentuale di provvigione su ricavo</t>
        </r>
      </text>
    </comment>
    <comment ref="D21" authorId="0">
      <text>
        <r>
          <rPr>
            <sz val="11"/>
            <color rgb="FF000000"/>
            <rFont val="Calibri"/>
            <scheme val="minor"/>
          </rPr>
          <t>Inserire percentuale di provvigione su ricavo</t>
        </r>
      </text>
    </comment>
    <comment ref="E21" authorId="0">
      <text>
        <r>
          <rPr>
            <sz val="11"/>
            <color rgb="FF000000"/>
            <rFont val="Calibri"/>
            <scheme val="minor"/>
          </rPr>
          <t>Inserire percentuale di provvigione su ricavo</t>
        </r>
      </text>
    </comment>
    <comment ref="F21" authorId="0">
      <text>
        <r>
          <rPr>
            <sz val="11"/>
            <color rgb="FF000000"/>
            <rFont val="Calibri"/>
            <scheme val="minor"/>
          </rPr>
          <t>Inserire percentuale di provvigione su ricavo</t>
        </r>
      </text>
    </comment>
    <comment ref="G21" authorId="0">
      <text>
        <r>
          <rPr>
            <sz val="11"/>
            <color rgb="FF000000"/>
            <rFont val="Calibri"/>
            <scheme val="minor"/>
          </rPr>
          <t>Inserire percentuale di provvigione su ricavo</t>
        </r>
      </text>
    </comment>
    <comment ref="C22" authorId="0">
      <text>
        <r>
          <rPr>
            <sz val="11"/>
            <color rgb="FF000000"/>
            <rFont val="Calibri"/>
            <scheme val="minor"/>
          </rPr>
          <t>Inserire percentuale di provvigione su ricavo</t>
        </r>
      </text>
    </comment>
    <comment ref="D22" authorId="0">
      <text>
        <r>
          <rPr>
            <sz val="11"/>
            <color rgb="FF000000"/>
            <rFont val="Calibri"/>
            <scheme val="minor"/>
          </rPr>
          <t>Inserire percentuale di provvigione su ricavo</t>
        </r>
      </text>
    </comment>
    <comment ref="E22" authorId="0">
      <text>
        <r>
          <rPr>
            <sz val="11"/>
            <color rgb="FF000000"/>
            <rFont val="Calibri"/>
            <scheme val="minor"/>
          </rPr>
          <t>Inserire percentuale di provvigione su ricavo</t>
        </r>
      </text>
    </comment>
    <comment ref="F22" authorId="0">
      <text>
        <r>
          <rPr>
            <sz val="11"/>
            <color rgb="FF000000"/>
            <rFont val="Calibri"/>
            <scheme val="minor"/>
          </rPr>
          <t>Inserire percentuale di provvigione su ricavo</t>
        </r>
      </text>
    </comment>
    <comment ref="G22" authorId="0">
      <text>
        <r>
          <rPr>
            <sz val="11"/>
            <color rgb="FF000000"/>
            <rFont val="Calibri"/>
            <scheme val="minor"/>
          </rPr>
          <t>Inserire percentuale di provvigione su ricavo</t>
        </r>
      </text>
    </comment>
    <comment ref="C23" authorId="0">
      <text>
        <r>
          <rPr>
            <sz val="11"/>
            <color rgb="FF000000"/>
            <rFont val="Calibri"/>
            <scheme val="minor"/>
          </rPr>
          <t>Inserire percentuale di provvigione su ricavo</t>
        </r>
      </text>
    </comment>
    <comment ref="D23" authorId="0">
      <text>
        <r>
          <rPr>
            <sz val="11"/>
            <color rgb="FF000000"/>
            <rFont val="Calibri"/>
            <scheme val="minor"/>
          </rPr>
          <t>Inserire percentuale di provvigione su ricavo</t>
        </r>
      </text>
    </comment>
    <comment ref="E23" authorId="0">
      <text>
        <r>
          <rPr>
            <sz val="11"/>
            <color rgb="FF000000"/>
            <rFont val="Calibri"/>
            <scheme val="minor"/>
          </rPr>
          <t>Inserire percentuale di provvigione su ricavo</t>
        </r>
      </text>
    </comment>
    <comment ref="F23" authorId="0">
      <text>
        <r>
          <rPr>
            <sz val="11"/>
            <color rgb="FF000000"/>
            <rFont val="Calibri"/>
            <scheme val="minor"/>
          </rPr>
          <t>Inserire percentuale di provvigione su ricavo</t>
        </r>
      </text>
    </comment>
    <comment ref="G23" authorId="0">
      <text>
        <r>
          <rPr>
            <sz val="11"/>
            <color rgb="FF000000"/>
            <rFont val="Calibri"/>
            <scheme val="minor"/>
          </rPr>
          <t>Inserire percentuale di provvigione su ricavo</t>
        </r>
      </text>
    </comment>
  </commentList>
</comments>
</file>

<file path=xl/comments4.xml><?xml version="1.0" encoding="utf-8"?>
<comments xmlns="http://schemas.openxmlformats.org/spreadsheetml/2006/main">
  <authors>
    <author/>
  </authors>
  <commentList>
    <comment ref="C11" authorId="0">
      <text>
        <r>
          <rPr>
            <sz val="11"/>
            <color rgb="FF000000"/>
            <rFont val="Calibri"/>
            <scheme val="minor"/>
          </rPr>
          <t>Inserire quantitativo</t>
        </r>
      </text>
    </comment>
    <comment ref="D11" authorId="0">
      <text>
        <r>
          <rPr>
            <sz val="11"/>
            <color rgb="FF000000"/>
            <rFont val="Calibri"/>
            <scheme val="minor"/>
          </rPr>
          <t>Inserire quantitativo</t>
        </r>
      </text>
    </comment>
    <comment ref="E11" authorId="0">
      <text>
        <r>
          <rPr>
            <sz val="11"/>
            <color rgb="FF000000"/>
            <rFont val="Calibri"/>
            <scheme val="minor"/>
          </rPr>
          <t>Inserire quantitativo</t>
        </r>
      </text>
    </comment>
    <comment ref="F11" authorId="0">
      <text>
        <r>
          <rPr>
            <sz val="11"/>
            <color rgb="FF000000"/>
            <rFont val="Calibri"/>
            <scheme val="minor"/>
          </rPr>
          <t>Inserire quantitativo</t>
        </r>
      </text>
    </comment>
    <comment ref="G11" authorId="0">
      <text>
        <r>
          <rPr>
            <sz val="11"/>
            <color rgb="FF000000"/>
            <rFont val="Calibri"/>
            <scheme val="minor"/>
          </rPr>
          <t>Inserire quantitativo</t>
        </r>
      </text>
    </comment>
    <comment ref="C12" authorId="0">
      <text>
        <r>
          <rPr>
            <sz val="11"/>
            <color rgb="FF000000"/>
            <rFont val="Calibri"/>
            <scheme val="minor"/>
          </rPr>
          <t>Inserire quantitativo</t>
        </r>
      </text>
    </comment>
    <comment ref="D12" authorId="0">
      <text>
        <r>
          <rPr>
            <sz val="11"/>
            <color rgb="FF000000"/>
            <rFont val="Calibri"/>
            <scheme val="minor"/>
          </rPr>
          <t>Inserire quantitativo</t>
        </r>
      </text>
    </comment>
    <comment ref="E12" authorId="0">
      <text>
        <r>
          <rPr>
            <sz val="11"/>
            <color rgb="FF000000"/>
            <rFont val="Calibri"/>
            <scheme val="minor"/>
          </rPr>
          <t>Inserire quantitativo</t>
        </r>
      </text>
    </comment>
    <comment ref="F12" authorId="0">
      <text>
        <r>
          <rPr>
            <sz val="11"/>
            <color rgb="FF000000"/>
            <rFont val="Calibri"/>
            <scheme val="minor"/>
          </rPr>
          <t>Inserire quantitativo</t>
        </r>
      </text>
    </comment>
    <comment ref="G12" authorId="0">
      <text>
        <r>
          <rPr>
            <sz val="11"/>
            <color rgb="FF000000"/>
            <rFont val="Calibri"/>
            <scheme val="minor"/>
          </rPr>
          <t>Inserire quantitativo</t>
        </r>
      </text>
    </comment>
    <comment ref="C13" authorId="0">
      <text>
        <r>
          <rPr>
            <sz val="11"/>
            <color rgb="FF000000"/>
            <rFont val="Calibri"/>
            <scheme val="minor"/>
          </rPr>
          <t>Inserire quantitativo</t>
        </r>
      </text>
    </comment>
    <comment ref="D13" authorId="0">
      <text>
        <r>
          <rPr>
            <sz val="11"/>
            <color rgb="FF000000"/>
            <rFont val="Calibri"/>
            <scheme val="minor"/>
          </rPr>
          <t>Inserire quantitativo</t>
        </r>
      </text>
    </comment>
    <comment ref="E13" authorId="0">
      <text>
        <r>
          <rPr>
            <sz val="11"/>
            <color rgb="FF000000"/>
            <rFont val="Calibri"/>
            <scheme val="minor"/>
          </rPr>
          <t>Inserire quantitativo</t>
        </r>
      </text>
    </comment>
    <comment ref="F13" authorId="0">
      <text>
        <r>
          <rPr>
            <sz val="11"/>
            <color rgb="FF000000"/>
            <rFont val="Calibri"/>
            <scheme val="minor"/>
          </rPr>
          <t>Inserire quantitativo</t>
        </r>
      </text>
    </comment>
    <comment ref="G13" authorId="0">
      <text>
        <r>
          <rPr>
            <sz val="11"/>
            <color rgb="FF000000"/>
            <rFont val="Calibri"/>
            <scheme val="minor"/>
          </rPr>
          <t>Inserire quantitativo</t>
        </r>
      </text>
    </comment>
    <comment ref="C17" authorId="0">
      <text>
        <r>
          <rPr>
            <sz val="11"/>
            <color rgb="FF000000"/>
            <rFont val="Calibri"/>
            <scheme val="minor"/>
          </rPr>
          <t>Inserire costo</t>
        </r>
      </text>
    </comment>
    <comment ref="D17" authorId="0">
      <text>
        <r>
          <rPr>
            <sz val="11"/>
            <color rgb="FF000000"/>
            <rFont val="Calibri"/>
            <scheme val="minor"/>
          </rPr>
          <t>Inserire costo</t>
        </r>
      </text>
    </comment>
    <comment ref="E17" authorId="0">
      <text>
        <r>
          <rPr>
            <sz val="11"/>
            <color rgb="FF000000"/>
            <rFont val="Calibri"/>
            <scheme val="minor"/>
          </rPr>
          <t>Inserire costo</t>
        </r>
      </text>
    </comment>
    <comment ref="F17" authorId="0">
      <text>
        <r>
          <rPr>
            <sz val="11"/>
            <color rgb="FF000000"/>
            <rFont val="Calibri"/>
            <scheme val="minor"/>
          </rPr>
          <t>Inserire costo</t>
        </r>
      </text>
    </comment>
    <comment ref="G17" authorId="0">
      <text>
        <r>
          <rPr>
            <sz val="11"/>
            <color rgb="FF000000"/>
            <rFont val="Calibri"/>
            <scheme val="minor"/>
          </rPr>
          <t>Inserire costo</t>
        </r>
      </text>
    </comment>
    <comment ref="C18" authorId="0">
      <text>
        <r>
          <rPr>
            <sz val="11"/>
            <color rgb="FF000000"/>
            <rFont val="Calibri"/>
            <scheme val="minor"/>
          </rPr>
          <t>Inserire costo</t>
        </r>
      </text>
    </comment>
    <comment ref="D18" authorId="0">
      <text>
        <r>
          <rPr>
            <sz val="11"/>
            <color rgb="FF000000"/>
            <rFont val="Calibri"/>
            <scheme val="minor"/>
          </rPr>
          <t>Inserire costo</t>
        </r>
      </text>
    </comment>
    <comment ref="E18" authorId="0">
      <text>
        <r>
          <rPr>
            <sz val="11"/>
            <color rgb="FF000000"/>
            <rFont val="Calibri"/>
            <scheme val="minor"/>
          </rPr>
          <t>Inserire costo</t>
        </r>
      </text>
    </comment>
    <comment ref="F18" authorId="0">
      <text>
        <r>
          <rPr>
            <sz val="11"/>
            <color rgb="FF000000"/>
            <rFont val="Calibri"/>
            <scheme val="minor"/>
          </rPr>
          <t>Inserire costo</t>
        </r>
      </text>
    </comment>
    <comment ref="G18" authorId="0">
      <text>
        <r>
          <rPr>
            <sz val="11"/>
            <color rgb="FF000000"/>
            <rFont val="Calibri"/>
            <scheme val="minor"/>
          </rPr>
          <t>Inserire costo</t>
        </r>
      </text>
    </comment>
    <comment ref="C19" authorId="0">
      <text>
        <r>
          <rPr>
            <sz val="11"/>
            <color rgb="FF000000"/>
            <rFont val="Calibri"/>
            <scheme val="minor"/>
          </rPr>
          <t>Inserire costo</t>
        </r>
      </text>
    </comment>
    <comment ref="D19" authorId="0">
      <text>
        <r>
          <rPr>
            <sz val="11"/>
            <color rgb="FF000000"/>
            <rFont val="Calibri"/>
            <scheme val="minor"/>
          </rPr>
          <t>Inserire costo</t>
        </r>
      </text>
    </comment>
    <comment ref="E19" authorId="0">
      <text>
        <r>
          <rPr>
            <sz val="11"/>
            <color rgb="FF000000"/>
            <rFont val="Calibri"/>
            <scheme val="minor"/>
          </rPr>
          <t>Inserire costo</t>
        </r>
      </text>
    </comment>
    <comment ref="F19" authorId="0">
      <text>
        <r>
          <rPr>
            <sz val="11"/>
            <color rgb="FF000000"/>
            <rFont val="Calibri"/>
            <scheme val="minor"/>
          </rPr>
          <t>Inserire costo</t>
        </r>
      </text>
    </comment>
    <comment ref="G19" authorId="0">
      <text>
        <r>
          <rPr>
            <sz val="11"/>
            <color rgb="FF000000"/>
            <rFont val="Calibri"/>
            <scheme val="minor"/>
          </rPr>
          <t>Inserire costo</t>
        </r>
      </text>
    </comment>
  </commentList>
</comments>
</file>

<file path=xl/comments5.xml><?xml version="1.0" encoding="utf-8"?>
<comments xmlns="http://schemas.openxmlformats.org/spreadsheetml/2006/main">
  <authors>
    <author/>
  </authors>
  <commentList>
    <comment ref="A2" authorId="0">
      <text>
        <r>
          <rPr>
            <sz val="11"/>
            <color rgb="FF000000"/>
            <rFont val="Calibri"/>
            <scheme val="minor"/>
          </rPr>
          <t>Inserire nome della qualifica professionale</t>
        </r>
      </text>
    </comment>
    <comment ref="B2" authorId="0">
      <text>
        <r>
          <rPr>
            <sz val="11"/>
            <color rgb="FF000000"/>
            <rFont val="Calibri"/>
            <scheme val="minor"/>
          </rPr>
          <t>Inserire costo annuo per qualifica professionale impiegata Full Time</t>
        </r>
      </text>
    </comment>
    <comment ref="A3" authorId="0">
      <text>
        <r>
          <rPr>
            <sz val="11"/>
            <color rgb="FF000000"/>
            <rFont val="Calibri"/>
            <scheme val="minor"/>
          </rPr>
          <t>Inserire nome della qualifica professionale</t>
        </r>
      </text>
    </comment>
    <comment ref="B3" authorId="0">
      <text>
        <r>
          <rPr>
            <sz val="11"/>
            <color rgb="FF000000"/>
            <rFont val="Calibri"/>
            <scheme val="minor"/>
          </rPr>
          <t>Inserire costo annuo per qualifica professionale impiegata Full Time</t>
        </r>
      </text>
    </comment>
    <comment ref="A4" authorId="0">
      <text>
        <r>
          <rPr>
            <sz val="11"/>
            <color rgb="FF000000"/>
            <rFont val="Calibri"/>
            <scheme val="minor"/>
          </rPr>
          <t>Inserire nome della qualifica professionale</t>
        </r>
      </text>
    </comment>
    <comment ref="B4" authorId="0">
      <text>
        <r>
          <rPr>
            <sz val="11"/>
            <color rgb="FF000000"/>
            <rFont val="Calibri"/>
            <scheme val="minor"/>
          </rPr>
          <t>Inserire costo annuo per qualifica professionale impiegata Full Time</t>
        </r>
      </text>
    </comment>
    <comment ref="A5" authorId="0">
      <text>
        <r>
          <rPr>
            <sz val="11"/>
            <color rgb="FF000000"/>
            <rFont val="Calibri"/>
            <scheme val="minor"/>
          </rPr>
          <t>Inserire nome della qualifica professionale</t>
        </r>
      </text>
    </comment>
    <comment ref="B5" authorId="0">
      <text>
        <r>
          <rPr>
            <sz val="11"/>
            <color rgb="FF000000"/>
            <rFont val="Calibri"/>
            <scheme val="minor"/>
          </rPr>
          <t>Inserire costo annuo per qualifica professionale impiegata Full Time</t>
        </r>
      </text>
    </comment>
    <comment ref="A6" authorId="0">
      <text>
        <r>
          <rPr>
            <sz val="11"/>
            <color rgb="FF000000"/>
            <rFont val="Calibri"/>
            <scheme val="minor"/>
          </rPr>
          <t>Inserire nome della qualifica professionale</t>
        </r>
      </text>
    </comment>
    <comment ref="B6" authorId="0">
      <text>
        <r>
          <rPr>
            <sz val="11"/>
            <color rgb="FF000000"/>
            <rFont val="Calibri"/>
            <scheme val="minor"/>
          </rPr>
          <t>Inserire costo annuo per qualifica professionale impiegata Full Time</t>
        </r>
      </text>
    </comment>
    <comment ref="C11" authorId="0">
      <text>
        <r>
          <rPr>
            <sz val="11"/>
            <color rgb="FF000000"/>
            <rFont val="Calibri"/>
            <scheme val="minor"/>
          </rPr>
          <t>Inserire n° risorse di questa tipologia</t>
        </r>
      </text>
    </comment>
    <comment ref="D11" authorId="0">
      <text>
        <r>
          <rPr>
            <sz val="11"/>
            <color rgb="FF000000"/>
            <rFont val="Calibri"/>
            <scheme val="minor"/>
          </rPr>
          <t>Inserire n° risorse di questa tipologia</t>
        </r>
      </text>
    </comment>
    <comment ref="E11" authorId="0">
      <text>
        <r>
          <rPr>
            <sz val="11"/>
            <color rgb="FF000000"/>
            <rFont val="Calibri"/>
            <scheme val="minor"/>
          </rPr>
          <t>Inserire n° risorse di questa tipologia</t>
        </r>
      </text>
    </comment>
    <comment ref="F11" authorId="0">
      <text>
        <r>
          <rPr>
            <sz val="11"/>
            <color rgb="FF000000"/>
            <rFont val="Calibri"/>
            <scheme val="minor"/>
          </rPr>
          <t>Inserire n° risorse di questa tipologia</t>
        </r>
      </text>
    </comment>
    <comment ref="G11" authorId="0">
      <text>
        <r>
          <rPr>
            <sz val="11"/>
            <color rgb="FF000000"/>
            <rFont val="Calibri"/>
            <scheme val="minor"/>
          </rPr>
          <t>Inserire n° risorse di questa tipologia</t>
        </r>
      </text>
    </comment>
    <comment ref="C12" authorId="0">
      <text>
        <r>
          <rPr>
            <sz val="11"/>
            <color rgb="FF000000"/>
            <rFont val="Calibri"/>
            <scheme val="minor"/>
          </rPr>
          <t>Inserire n° risorse di questa tipologia</t>
        </r>
      </text>
    </comment>
    <comment ref="D12" authorId="0">
      <text>
        <r>
          <rPr>
            <sz val="11"/>
            <color rgb="FF000000"/>
            <rFont val="Calibri"/>
            <scheme val="minor"/>
          </rPr>
          <t>Inserire n° risorse di questa tipologia</t>
        </r>
      </text>
    </comment>
    <comment ref="E12" authorId="0">
      <text>
        <r>
          <rPr>
            <sz val="11"/>
            <color rgb="FF000000"/>
            <rFont val="Calibri"/>
            <scheme val="minor"/>
          </rPr>
          <t>Inserire n° risorse di questa tipologia</t>
        </r>
      </text>
    </comment>
    <comment ref="F12" authorId="0">
      <text>
        <r>
          <rPr>
            <sz val="11"/>
            <color rgb="FF000000"/>
            <rFont val="Calibri"/>
            <scheme val="minor"/>
          </rPr>
          <t>Inserire n° risorse di questa tipologia</t>
        </r>
      </text>
    </comment>
    <comment ref="G12" authorId="0">
      <text>
        <r>
          <rPr>
            <sz val="11"/>
            <color rgb="FF000000"/>
            <rFont val="Calibri"/>
            <scheme val="minor"/>
          </rPr>
          <t>Inserire n° risorse di questa tipologia</t>
        </r>
      </text>
    </comment>
    <comment ref="C13" authorId="0">
      <text>
        <r>
          <rPr>
            <sz val="11"/>
            <color rgb="FF000000"/>
            <rFont val="Calibri"/>
            <scheme val="minor"/>
          </rPr>
          <t>Inserire n° risorse di questa tipologia</t>
        </r>
      </text>
    </comment>
    <comment ref="D13" authorId="0">
      <text>
        <r>
          <rPr>
            <sz val="11"/>
            <color rgb="FF000000"/>
            <rFont val="Calibri"/>
            <scheme val="minor"/>
          </rPr>
          <t>Inserire n° risorse di questa tipologia</t>
        </r>
      </text>
    </comment>
    <comment ref="E13" authorId="0">
      <text>
        <r>
          <rPr>
            <sz val="11"/>
            <color rgb="FF000000"/>
            <rFont val="Calibri"/>
            <scheme val="minor"/>
          </rPr>
          <t>Inserire n° risorse di questa tipologia</t>
        </r>
      </text>
    </comment>
    <comment ref="F13" authorId="0">
      <text>
        <r>
          <rPr>
            <sz val="11"/>
            <color rgb="FF000000"/>
            <rFont val="Calibri"/>
            <scheme val="minor"/>
          </rPr>
          <t>Inserire n° risorse di questa tipologia</t>
        </r>
      </text>
    </comment>
    <comment ref="G13" authorId="0">
      <text>
        <r>
          <rPr>
            <sz val="11"/>
            <color rgb="FF000000"/>
            <rFont val="Calibri"/>
            <scheme val="minor"/>
          </rPr>
          <t>Inserire n° risorse di questa tipologia</t>
        </r>
      </text>
    </comment>
    <comment ref="C14" authorId="0">
      <text>
        <r>
          <rPr>
            <sz val="11"/>
            <color rgb="FF000000"/>
            <rFont val="Calibri"/>
            <scheme val="minor"/>
          </rPr>
          <t>Inserire n° risorse di questa tipologia</t>
        </r>
      </text>
    </comment>
    <comment ref="D14" authorId="0">
      <text>
        <r>
          <rPr>
            <sz val="11"/>
            <color rgb="FF000000"/>
            <rFont val="Calibri"/>
            <scheme val="minor"/>
          </rPr>
          <t>Inserire n° risorse di questa tipologia</t>
        </r>
      </text>
    </comment>
    <comment ref="E14" authorId="0">
      <text>
        <r>
          <rPr>
            <sz val="11"/>
            <color rgb="FF000000"/>
            <rFont val="Calibri"/>
            <scheme val="minor"/>
          </rPr>
          <t>Inserire n° risorse di questa tipologia</t>
        </r>
      </text>
    </comment>
    <comment ref="F14" authorId="0">
      <text>
        <r>
          <rPr>
            <sz val="11"/>
            <color rgb="FF000000"/>
            <rFont val="Calibri"/>
            <scheme val="minor"/>
          </rPr>
          <t>Inserire n° risorse di questa tipologia</t>
        </r>
      </text>
    </comment>
    <comment ref="G14" authorId="0">
      <text>
        <r>
          <rPr>
            <sz val="11"/>
            <color rgb="FF000000"/>
            <rFont val="Calibri"/>
            <scheme val="minor"/>
          </rPr>
          <t>Inserire n° risorse di questa tipologia</t>
        </r>
      </text>
    </comment>
    <comment ref="C15" authorId="0">
      <text>
        <r>
          <rPr>
            <sz val="11"/>
            <color rgb="FF000000"/>
            <rFont val="Calibri"/>
            <scheme val="minor"/>
          </rPr>
          <t>Inserire n° risorse di questa tipologia</t>
        </r>
      </text>
    </comment>
    <comment ref="D15" authorId="0">
      <text>
        <r>
          <rPr>
            <sz val="11"/>
            <color rgb="FF000000"/>
            <rFont val="Calibri"/>
            <scheme val="minor"/>
          </rPr>
          <t>Inserire n° risorse di questa tipologia</t>
        </r>
      </text>
    </comment>
    <comment ref="E15" authorId="0">
      <text>
        <r>
          <rPr>
            <sz val="11"/>
            <color rgb="FF000000"/>
            <rFont val="Calibri"/>
            <scheme val="minor"/>
          </rPr>
          <t>Inserire n° risorse di questa tipologia</t>
        </r>
      </text>
    </comment>
    <comment ref="F15" authorId="0">
      <text>
        <r>
          <rPr>
            <sz val="11"/>
            <color rgb="FF000000"/>
            <rFont val="Calibri"/>
            <scheme val="minor"/>
          </rPr>
          <t>Inserire n° risorse di questa tipologia</t>
        </r>
      </text>
    </comment>
    <comment ref="G15" authorId="0">
      <text>
        <r>
          <rPr>
            <sz val="11"/>
            <color rgb="FF000000"/>
            <rFont val="Calibri"/>
            <scheme val="minor"/>
          </rPr>
          <t>Inserire n° risorse di questa tipologia</t>
        </r>
      </text>
    </comment>
  </commentList>
</comments>
</file>

<file path=xl/comments6.xml><?xml version="1.0" encoding="utf-8"?>
<comments xmlns="http://schemas.openxmlformats.org/spreadsheetml/2006/main">
  <authors>
    <author/>
  </authors>
  <commentList>
    <comment ref="B5" authorId="0">
      <text>
        <r>
          <rPr>
            <sz val="11"/>
            <color rgb="FF000000"/>
            <rFont val="Calibri"/>
            <scheme val="minor"/>
          </rPr>
          <t xml:space="preserve">Inserire nome tipologia di immobilizzazione </t>
        </r>
      </text>
    </comment>
    <comment ref="D5" authorId="0">
      <text>
        <r>
          <rPr>
            <sz val="11"/>
            <color rgb="FF000000"/>
            <rFont val="Calibri"/>
            <scheme val="minor"/>
          </rPr>
          <t>Inserire importo dell'investimento</t>
        </r>
      </text>
    </comment>
    <comment ref="E5" authorId="0">
      <text>
        <r>
          <rPr>
            <sz val="11"/>
            <color rgb="FF000000"/>
            <rFont val="Calibri"/>
            <scheme val="minor"/>
          </rPr>
          <t>Inserire importo dell'investimento</t>
        </r>
      </text>
    </comment>
    <comment ref="F5" authorId="0">
      <text>
        <r>
          <rPr>
            <sz val="11"/>
            <color rgb="FF000000"/>
            <rFont val="Calibri"/>
            <scheme val="minor"/>
          </rPr>
          <t>Inserire importo dell'investimento</t>
        </r>
      </text>
    </comment>
    <comment ref="G5" authorId="0">
      <text>
        <r>
          <rPr>
            <sz val="11"/>
            <color rgb="FF000000"/>
            <rFont val="Calibri"/>
            <scheme val="minor"/>
          </rPr>
          <t>Inserire importo dell'investimento</t>
        </r>
      </text>
    </comment>
    <comment ref="H5" authorId="0">
      <text>
        <r>
          <rPr>
            <sz val="11"/>
            <color rgb="FF000000"/>
            <rFont val="Calibri"/>
            <scheme val="minor"/>
          </rPr>
          <t>Inserire importo dell'investimento</t>
        </r>
      </text>
    </comment>
    <comment ref="B6" authorId="0">
      <text>
        <r>
          <rPr>
            <sz val="11"/>
            <color rgb="FF000000"/>
            <rFont val="Calibri"/>
            <scheme val="minor"/>
          </rPr>
          <t xml:space="preserve">Inserire nome tipologia di immobilizzazione </t>
        </r>
      </text>
    </comment>
    <comment ref="D6" authorId="0">
      <text>
        <r>
          <rPr>
            <sz val="11"/>
            <color rgb="FF000000"/>
            <rFont val="Calibri"/>
            <scheme val="minor"/>
          </rPr>
          <t>Inserire importo dell'investimento</t>
        </r>
      </text>
    </comment>
    <comment ref="E6" authorId="0">
      <text>
        <r>
          <rPr>
            <sz val="11"/>
            <color rgb="FF000000"/>
            <rFont val="Calibri"/>
            <scheme val="minor"/>
          </rPr>
          <t>Inserire importo dell'investimento</t>
        </r>
      </text>
    </comment>
    <comment ref="F6" authorId="0">
      <text>
        <r>
          <rPr>
            <sz val="11"/>
            <color rgb="FF000000"/>
            <rFont val="Calibri"/>
            <scheme val="minor"/>
          </rPr>
          <t>Inserire importo dell'investimento</t>
        </r>
      </text>
    </comment>
    <comment ref="G6" authorId="0">
      <text>
        <r>
          <rPr>
            <sz val="11"/>
            <color rgb="FF000000"/>
            <rFont val="Calibri"/>
            <scheme val="minor"/>
          </rPr>
          <t>Inserire importo dell'investimento</t>
        </r>
      </text>
    </comment>
    <comment ref="H6" authorId="0">
      <text>
        <r>
          <rPr>
            <sz val="11"/>
            <color rgb="FF000000"/>
            <rFont val="Calibri"/>
            <scheme val="minor"/>
          </rPr>
          <t>Inserire importo dell'investimento</t>
        </r>
      </text>
    </comment>
    <comment ref="B7" authorId="0">
      <text>
        <r>
          <rPr>
            <sz val="11"/>
            <color rgb="FF000000"/>
            <rFont val="Calibri"/>
            <scheme val="minor"/>
          </rPr>
          <t xml:space="preserve">Inserire nome tipologia di immobilizzazione </t>
        </r>
      </text>
    </comment>
    <comment ref="D7" authorId="0">
      <text>
        <r>
          <rPr>
            <sz val="11"/>
            <color rgb="FF000000"/>
            <rFont val="Calibri"/>
            <scheme val="minor"/>
          </rPr>
          <t>Inserire importo dell'investimento</t>
        </r>
      </text>
    </comment>
    <comment ref="E7" authorId="0">
      <text>
        <r>
          <rPr>
            <sz val="11"/>
            <color rgb="FF000000"/>
            <rFont val="Calibri"/>
            <scheme val="minor"/>
          </rPr>
          <t>Inserire importo dell'investimento</t>
        </r>
      </text>
    </comment>
    <comment ref="F7" authorId="0">
      <text>
        <r>
          <rPr>
            <sz val="11"/>
            <color rgb="FF000000"/>
            <rFont val="Calibri"/>
            <scheme val="minor"/>
          </rPr>
          <t>Inserire importo dell'investimento</t>
        </r>
      </text>
    </comment>
    <comment ref="G7" authorId="0">
      <text>
        <r>
          <rPr>
            <sz val="11"/>
            <color rgb="FF000000"/>
            <rFont val="Calibri"/>
            <scheme val="minor"/>
          </rPr>
          <t>Inserire importo dell'investimento</t>
        </r>
      </text>
    </comment>
    <comment ref="H7" authorId="0">
      <text>
        <r>
          <rPr>
            <sz val="11"/>
            <color rgb="FF000000"/>
            <rFont val="Calibri"/>
            <scheme val="minor"/>
          </rPr>
          <t>Inserire importo dell'investimento</t>
        </r>
      </text>
    </comment>
    <comment ref="B8" authorId="0">
      <text>
        <r>
          <rPr>
            <sz val="11"/>
            <color rgb="FF000000"/>
            <rFont val="Calibri"/>
            <scheme val="minor"/>
          </rPr>
          <t xml:space="preserve">Inserire nome tipologia di immobilizzazione </t>
        </r>
      </text>
    </comment>
    <comment ref="D8" authorId="0">
      <text>
        <r>
          <rPr>
            <sz val="11"/>
            <color rgb="FF000000"/>
            <rFont val="Calibri"/>
            <scheme val="minor"/>
          </rPr>
          <t>Inserire importo dell'investimento</t>
        </r>
      </text>
    </comment>
    <comment ref="E8" authorId="0">
      <text>
        <r>
          <rPr>
            <sz val="11"/>
            <color rgb="FF000000"/>
            <rFont val="Calibri"/>
            <scheme val="minor"/>
          </rPr>
          <t>Inserire importo dell'investimento</t>
        </r>
      </text>
    </comment>
    <comment ref="F8" authorId="0">
      <text>
        <r>
          <rPr>
            <sz val="11"/>
            <color rgb="FF000000"/>
            <rFont val="Calibri"/>
            <scheme val="minor"/>
          </rPr>
          <t>Inserire importo dell'investimento</t>
        </r>
      </text>
    </comment>
    <comment ref="G8" authorId="0">
      <text>
        <r>
          <rPr>
            <sz val="11"/>
            <color rgb="FF000000"/>
            <rFont val="Calibri"/>
            <scheme val="minor"/>
          </rPr>
          <t>Inserire importo dell'investimento</t>
        </r>
      </text>
    </comment>
    <comment ref="H8" authorId="0">
      <text>
        <r>
          <rPr>
            <sz val="11"/>
            <color rgb="FF000000"/>
            <rFont val="Calibri"/>
            <scheme val="minor"/>
          </rPr>
          <t>Inserire importo dell'investimento</t>
        </r>
      </text>
    </comment>
    <comment ref="B9" authorId="0">
      <text>
        <r>
          <rPr>
            <sz val="11"/>
            <color rgb="FF000000"/>
            <rFont val="Calibri"/>
            <scheme val="minor"/>
          </rPr>
          <t xml:space="preserve">Inserire nome tipologia di immobilizzazione </t>
        </r>
      </text>
    </comment>
    <comment ref="D9" authorId="0">
      <text>
        <r>
          <rPr>
            <sz val="11"/>
            <color rgb="FF000000"/>
            <rFont val="Calibri"/>
            <scheme val="minor"/>
          </rPr>
          <t>Inserire importo dell'investimento</t>
        </r>
      </text>
    </comment>
    <comment ref="E9" authorId="0">
      <text>
        <r>
          <rPr>
            <sz val="11"/>
            <color rgb="FF000000"/>
            <rFont val="Calibri"/>
            <scheme val="minor"/>
          </rPr>
          <t>Inserire importo dell'investimento</t>
        </r>
      </text>
    </comment>
    <comment ref="F9" authorId="0">
      <text>
        <r>
          <rPr>
            <sz val="11"/>
            <color rgb="FF000000"/>
            <rFont val="Calibri"/>
            <scheme val="minor"/>
          </rPr>
          <t>Inserire importo dell'investimento</t>
        </r>
      </text>
    </comment>
    <comment ref="G9" authorId="0">
      <text>
        <r>
          <rPr>
            <sz val="11"/>
            <color rgb="FF000000"/>
            <rFont val="Calibri"/>
            <scheme val="minor"/>
          </rPr>
          <t>Inserire importo dell'investimento</t>
        </r>
      </text>
    </comment>
    <comment ref="H9" authorId="0">
      <text>
        <r>
          <rPr>
            <sz val="11"/>
            <color rgb="FF000000"/>
            <rFont val="Calibri"/>
            <scheme val="minor"/>
          </rPr>
          <t>Inserire importo dell'investimento</t>
        </r>
      </text>
    </comment>
    <comment ref="B10" authorId="0">
      <text>
        <r>
          <rPr>
            <sz val="11"/>
            <color rgb="FF000000"/>
            <rFont val="Calibri"/>
            <scheme val="minor"/>
          </rPr>
          <t xml:space="preserve">Inserire nome tipologia di immobilizzazione </t>
        </r>
      </text>
    </comment>
    <comment ref="D10" authorId="0">
      <text>
        <r>
          <rPr>
            <sz val="11"/>
            <color rgb="FF000000"/>
            <rFont val="Calibri"/>
            <scheme val="minor"/>
          </rPr>
          <t>Inserire importo dell'investimento</t>
        </r>
      </text>
    </comment>
    <comment ref="E10" authorId="0">
      <text>
        <r>
          <rPr>
            <sz val="11"/>
            <color rgb="FF000000"/>
            <rFont val="Calibri"/>
            <scheme val="minor"/>
          </rPr>
          <t>Inserire importo dell'investimento</t>
        </r>
      </text>
    </comment>
    <comment ref="F10" authorId="0">
      <text>
        <r>
          <rPr>
            <sz val="11"/>
            <color rgb="FF000000"/>
            <rFont val="Calibri"/>
            <scheme val="minor"/>
          </rPr>
          <t>Inserire importo dell'investimento</t>
        </r>
      </text>
    </comment>
    <comment ref="G10" authorId="0">
      <text>
        <r>
          <rPr>
            <sz val="11"/>
            <color rgb="FF000000"/>
            <rFont val="Calibri"/>
            <scheme val="minor"/>
          </rPr>
          <t>Inserire importo dell'investimento</t>
        </r>
      </text>
    </comment>
    <comment ref="H10" authorId="0">
      <text>
        <r>
          <rPr>
            <sz val="11"/>
            <color rgb="FF000000"/>
            <rFont val="Calibri"/>
            <scheme val="minor"/>
          </rPr>
          <t>Inserire importo dell'investimento</t>
        </r>
      </text>
    </comment>
    <comment ref="B12" authorId="0">
      <text>
        <r>
          <rPr>
            <sz val="11"/>
            <color rgb="FF000000"/>
            <rFont val="Calibri"/>
            <scheme val="minor"/>
          </rPr>
          <t xml:space="preserve">Inserire nome tipologia di immobilizzazione </t>
        </r>
      </text>
    </comment>
    <comment ref="D12" authorId="0">
      <text>
        <r>
          <rPr>
            <sz val="11"/>
            <color rgb="FF000000"/>
            <rFont val="Calibri"/>
            <scheme val="minor"/>
          </rPr>
          <t>Inserire importo dell'investimento</t>
        </r>
      </text>
    </comment>
    <comment ref="E12" authorId="0">
      <text>
        <r>
          <rPr>
            <sz val="11"/>
            <color rgb="FF000000"/>
            <rFont val="Calibri"/>
            <scheme val="minor"/>
          </rPr>
          <t>Inserire importo dell'investimento</t>
        </r>
      </text>
    </comment>
    <comment ref="F12" authorId="0">
      <text>
        <r>
          <rPr>
            <sz val="11"/>
            <color rgb="FF000000"/>
            <rFont val="Calibri"/>
            <scheme val="minor"/>
          </rPr>
          <t>Inserire importo dell'investimento</t>
        </r>
      </text>
    </comment>
    <comment ref="G12" authorId="0">
      <text>
        <r>
          <rPr>
            <sz val="11"/>
            <color rgb="FF000000"/>
            <rFont val="Calibri"/>
            <scheme val="minor"/>
          </rPr>
          <t>Inserire importo dell'investimento</t>
        </r>
      </text>
    </comment>
    <comment ref="H12" authorId="0">
      <text>
        <r>
          <rPr>
            <sz val="11"/>
            <color rgb="FF000000"/>
            <rFont val="Calibri"/>
            <scheme val="minor"/>
          </rPr>
          <t>Inserire importo dell'investimento</t>
        </r>
      </text>
    </comment>
    <comment ref="B13" authorId="0">
      <text>
        <r>
          <rPr>
            <sz val="11"/>
            <color rgb="FF000000"/>
            <rFont val="Calibri"/>
            <scheme val="minor"/>
          </rPr>
          <t xml:space="preserve">Inserire nome tipologia di immobilizzazione </t>
        </r>
      </text>
    </comment>
    <comment ref="D13" authorId="0">
      <text>
        <r>
          <rPr>
            <sz val="11"/>
            <color rgb="FF000000"/>
            <rFont val="Calibri"/>
            <scheme val="minor"/>
          </rPr>
          <t>Inserire importo dell'investimento</t>
        </r>
      </text>
    </comment>
    <comment ref="E13" authorId="0">
      <text>
        <r>
          <rPr>
            <sz val="11"/>
            <color rgb="FF000000"/>
            <rFont val="Calibri"/>
            <scheme val="minor"/>
          </rPr>
          <t>Inserire importo dell'investimento</t>
        </r>
      </text>
    </comment>
    <comment ref="F13" authorId="0">
      <text>
        <r>
          <rPr>
            <sz val="11"/>
            <color rgb="FF000000"/>
            <rFont val="Calibri"/>
            <scheme val="minor"/>
          </rPr>
          <t>Inserire importo dell'investimento</t>
        </r>
      </text>
    </comment>
    <comment ref="G13" authorId="0">
      <text>
        <r>
          <rPr>
            <sz val="11"/>
            <color rgb="FF000000"/>
            <rFont val="Calibri"/>
            <scheme val="minor"/>
          </rPr>
          <t>Inserire importo dell'investimento</t>
        </r>
      </text>
    </comment>
    <comment ref="H13" authorId="0">
      <text>
        <r>
          <rPr>
            <sz val="11"/>
            <color rgb="FF000000"/>
            <rFont val="Calibri"/>
            <scheme val="minor"/>
          </rPr>
          <t>Inserire importo dell'investimento</t>
        </r>
      </text>
    </comment>
    <comment ref="B14" authorId="0">
      <text>
        <r>
          <rPr>
            <sz val="11"/>
            <color rgb="FF000000"/>
            <rFont val="Calibri"/>
            <scheme val="minor"/>
          </rPr>
          <t xml:space="preserve">Inserire nome tipologia di immobilizzazione </t>
        </r>
      </text>
    </comment>
    <comment ref="D14" authorId="0">
      <text>
        <r>
          <rPr>
            <sz val="11"/>
            <color rgb="FF000000"/>
            <rFont val="Calibri"/>
            <scheme val="minor"/>
          </rPr>
          <t>Inserire importo dell'investimento</t>
        </r>
      </text>
    </comment>
    <comment ref="E14" authorId="0">
      <text>
        <r>
          <rPr>
            <sz val="11"/>
            <color rgb="FF000000"/>
            <rFont val="Calibri"/>
            <scheme val="minor"/>
          </rPr>
          <t>Inserire importo dell'investimento</t>
        </r>
      </text>
    </comment>
    <comment ref="F14" authorId="0">
      <text>
        <r>
          <rPr>
            <sz val="11"/>
            <color rgb="FF000000"/>
            <rFont val="Calibri"/>
            <scheme val="minor"/>
          </rPr>
          <t>Inserire importo dell'investimento</t>
        </r>
      </text>
    </comment>
    <comment ref="G14" authorId="0">
      <text>
        <r>
          <rPr>
            <sz val="11"/>
            <color rgb="FF000000"/>
            <rFont val="Calibri"/>
            <scheme val="minor"/>
          </rPr>
          <t>Inserire importo dell'investimento</t>
        </r>
      </text>
    </comment>
    <comment ref="H14" authorId="0">
      <text>
        <r>
          <rPr>
            <sz val="11"/>
            <color rgb="FF000000"/>
            <rFont val="Calibri"/>
            <scheme val="minor"/>
          </rPr>
          <t>Inserire importo dell'investimento</t>
        </r>
      </text>
    </comment>
    <comment ref="B15" authorId="0">
      <text>
        <r>
          <rPr>
            <sz val="11"/>
            <color rgb="FF000000"/>
            <rFont val="Calibri"/>
            <scheme val="minor"/>
          </rPr>
          <t xml:space="preserve">Inserire nome tipologia di immobilizzazione </t>
        </r>
      </text>
    </comment>
    <comment ref="D15" authorId="0">
      <text>
        <r>
          <rPr>
            <sz val="11"/>
            <color rgb="FF000000"/>
            <rFont val="Calibri"/>
            <scheme val="minor"/>
          </rPr>
          <t>Inserire importo dell'investimento</t>
        </r>
      </text>
    </comment>
    <comment ref="E15" authorId="0">
      <text>
        <r>
          <rPr>
            <sz val="11"/>
            <color rgb="FF000000"/>
            <rFont val="Calibri"/>
            <scheme val="minor"/>
          </rPr>
          <t>Inserire importo dell'investimento</t>
        </r>
      </text>
    </comment>
    <comment ref="F15" authorId="0">
      <text>
        <r>
          <rPr>
            <sz val="11"/>
            <color rgb="FF000000"/>
            <rFont val="Calibri"/>
            <scheme val="minor"/>
          </rPr>
          <t>Inserire importo dell'investimento</t>
        </r>
      </text>
    </comment>
    <comment ref="G15" authorId="0">
      <text>
        <r>
          <rPr>
            <sz val="11"/>
            <color rgb="FF000000"/>
            <rFont val="Calibri"/>
            <scheme val="minor"/>
          </rPr>
          <t>Inserire importo dell'investimento</t>
        </r>
      </text>
    </comment>
    <comment ref="H15" authorId="0">
      <text>
        <r>
          <rPr>
            <sz val="11"/>
            <color rgb="FF000000"/>
            <rFont val="Calibri"/>
            <scheme val="minor"/>
          </rPr>
          <t>Inserire importo dell'investimento</t>
        </r>
      </text>
    </comment>
    <comment ref="C40" authorId="0">
      <text>
        <r>
          <rPr>
            <sz val="11"/>
            <color rgb="FF000000"/>
            <rFont val="Calibri"/>
            <scheme val="minor"/>
          </rPr>
          <t>Inserire aliquota d'ammortamento della tipologia di immobilizzazione</t>
        </r>
      </text>
    </comment>
    <comment ref="C46" authorId="0">
      <text>
        <r>
          <rPr>
            <sz val="11"/>
            <color rgb="FF000000"/>
            <rFont val="Calibri"/>
            <scheme val="minor"/>
          </rPr>
          <t>Inserire aliquota d'ammortamento della tipologia di immobilizzazione</t>
        </r>
      </text>
    </comment>
    <comment ref="C52" authorId="0">
      <text>
        <r>
          <rPr>
            <sz val="11"/>
            <color rgb="FF000000"/>
            <rFont val="Calibri"/>
            <scheme val="minor"/>
          </rPr>
          <t>Inserire aliquota d'ammortamento della tipologia di immobilizzazione</t>
        </r>
      </text>
    </comment>
    <comment ref="C58" authorId="0">
      <text>
        <r>
          <rPr>
            <sz val="11"/>
            <color rgb="FF000000"/>
            <rFont val="Calibri"/>
            <scheme val="minor"/>
          </rPr>
          <t>Inserire aliquota d'ammortamento della tipologia di immobilizzazione</t>
        </r>
      </text>
    </comment>
    <comment ref="C64" authorId="0">
      <text>
        <r>
          <rPr>
            <sz val="11"/>
            <color rgb="FF000000"/>
            <rFont val="Calibri"/>
            <scheme val="minor"/>
          </rPr>
          <t>Inserire aliquota d'ammortamento della tipologia di immobilizzazione</t>
        </r>
      </text>
    </comment>
    <comment ref="C70" authorId="0">
      <text>
        <r>
          <rPr>
            <sz val="11"/>
            <color rgb="FF000000"/>
            <rFont val="Calibri"/>
            <scheme val="minor"/>
          </rPr>
          <t>Inserire aliquota d'ammortamento della tipologia di immobilizzazione</t>
        </r>
      </text>
    </comment>
    <comment ref="C77" authorId="0">
      <text>
        <r>
          <rPr>
            <sz val="11"/>
            <color rgb="FF000000"/>
            <rFont val="Calibri"/>
            <scheme val="minor"/>
          </rPr>
          <t>Inserire aliquota d'ammortamento della tipologia di immobilizzazione</t>
        </r>
      </text>
    </comment>
    <comment ref="C83" authorId="0">
      <text>
        <r>
          <rPr>
            <sz val="11"/>
            <color rgb="FF000000"/>
            <rFont val="Calibri"/>
            <scheme val="minor"/>
          </rPr>
          <t>Inserire aliquota d'ammortamento della tipologia di immobilizzazione</t>
        </r>
      </text>
    </comment>
    <comment ref="C89" authorId="0">
      <text>
        <r>
          <rPr>
            <sz val="11"/>
            <color rgb="FF000000"/>
            <rFont val="Calibri"/>
            <scheme val="minor"/>
          </rPr>
          <t>Inserire aliquota d'ammortamento della tipologia di immobilizzazione</t>
        </r>
      </text>
    </comment>
    <comment ref="C95" authorId="0">
      <text>
        <r>
          <rPr>
            <sz val="11"/>
            <color rgb="FF000000"/>
            <rFont val="Calibri"/>
            <scheme val="minor"/>
          </rPr>
          <t>Inserire aliquota d'ammortamento della tipologia di immobilizzazione</t>
        </r>
      </text>
    </comment>
  </commentList>
</comments>
</file>

<file path=xl/comments7.xml><?xml version="1.0" encoding="utf-8"?>
<comments xmlns="http://schemas.openxmlformats.org/spreadsheetml/2006/main">
  <authors>
    <author/>
  </authors>
  <commentList>
    <comment ref="B3" authorId="0">
      <text>
        <r>
          <rPr>
            <sz val="11"/>
            <color rgb="FF000000"/>
            <rFont val="Calibri"/>
            <scheme val="minor"/>
          </rPr>
          <t>Inserire apporto dell'anno in equity</t>
        </r>
      </text>
    </comment>
    <comment ref="C3" authorId="0">
      <text>
        <r>
          <rPr>
            <sz val="11"/>
            <color rgb="FF000000"/>
            <rFont val="Calibri"/>
            <scheme val="minor"/>
          </rPr>
          <t>Inserire apporto dell'anno in equity</t>
        </r>
      </text>
    </comment>
    <comment ref="D3" authorId="0">
      <text>
        <r>
          <rPr>
            <sz val="11"/>
            <color rgb="FF000000"/>
            <rFont val="Calibri"/>
            <scheme val="minor"/>
          </rPr>
          <t>Inserire apporto dell'anno in equity</t>
        </r>
      </text>
    </comment>
    <comment ref="E3" authorId="0">
      <text>
        <r>
          <rPr>
            <sz val="11"/>
            <color rgb="FF000000"/>
            <rFont val="Calibri"/>
            <scheme val="minor"/>
          </rPr>
          <t>Inserire apporto dell'anno in equity</t>
        </r>
      </text>
    </comment>
    <comment ref="F3" authorId="0">
      <text>
        <r>
          <rPr>
            <sz val="11"/>
            <color rgb="FF000000"/>
            <rFont val="Calibri"/>
            <scheme val="minor"/>
          </rPr>
          <t>Inserire apporto dell'anno in equity</t>
        </r>
      </text>
    </comment>
    <comment ref="B12" authorId="0">
      <text>
        <r>
          <rPr>
            <sz val="11"/>
            <color rgb="FF000000"/>
            <rFont val="Calibri"/>
            <scheme val="minor"/>
          </rPr>
          <t>Inserire n° di mesi - rate mensili</t>
        </r>
      </text>
    </comment>
    <comment ref="B13" authorId="0">
      <text>
        <r>
          <rPr>
            <sz val="11"/>
            <color rgb="FF000000"/>
            <rFont val="Calibri"/>
            <scheme val="minor"/>
          </rPr>
          <t>Inserire importo finanziato</t>
        </r>
      </text>
    </comment>
    <comment ref="B14" authorId="0">
      <text>
        <r>
          <rPr>
            <sz val="11"/>
            <color rgb="FF000000"/>
            <rFont val="Calibri"/>
            <scheme val="minor"/>
          </rPr>
          <t>Inserire tasso annuo passivo</t>
        </r>
      </text>
    </comment>
  </commentList>
</comments>
</file>

<file path=xl/sharedStrings.xml><?xml version="1.0" encoding="utf-8"?>
<sst xmlns="http://schemas.openxmlformats.org/spreadsheetml/2006/main" count="347" uniqueCount="197">
  <si>
    <t>ISTRUZIONI PER L'UTILIZZO DEL FILE</t>
  </si>
  <si>
    <t>1)</t>
  </si>
  <si>
    <r>
      <rPr>
        <sz val="11"/>
        <color rgb="FF000000"/>
        <rFont val="Calibri"/>
      </rPr>
      <t>Per prima cosa un consiglio: iniziate a compilare il file partendo dal foglio "</t>
    </r>
    <r>
      <rPr>
        <b/>
        <sz val="11"/>
        <color rgb="FF000000"/>
        <rFont val="Calibri"/>
      </rPr>
      <t>4. Ricavi</t>
    </r>
    <r>
      <rPr>
        <sz val="11"/>
        <color rgb="FF000000"/>
        <rFont val="Calibri"/>
      </rPr>
      <t>" inserendo i dati in questo e nei successivi fino al foglio "</t>
    </r>
    <r>
      <rPr>
        <b/>
        <sz val="11"/>
        <color rgb="FF000000"/>
        <rFont val="Calibri"/>
      </rPr>
      <t>8. Finanziamenti</t>
    </r>
    <r>
      <rPr>
        <sz val="11"/>
        <color rgb="FF000000"/>
        <rFont val="Calibri"/>
      </rPr>
      <t>" facendo attenzione a compilare le celle come consigliato nel punto 2 di queste istruzioni. Vedrete che così gran parte delle celle contenute nei fogli che vanno dall'"</t>
    </r>
    <r>
      <rPr>
        <b/>
        <sz val="11"/>
        <color rgb="FF000000"/>
        <rFont val="Calibri"/>
      </rPr>
      <t>1. Conto Economico</t>
    </r>
    <r>
      <rPr>
        <sz val="11"/>
        <color rgb="FF000000"/>
        <rFont val="Calibri"/>
      </rPr>
      <t>" fino al "</t>
    </r>
    <r>
      <rPr>
        <b/>
        <sz val="11"/>
        <color rgb="FF000000"/>
        <rFont val="Calibri"/>
      </rPr>
      <t>3. Stato Patrimoniale</t>
    </r>
    <r>
      <rPr>
        <sz val="11"/>
        <color rgb="FF000000"/>
        <rFont val="Calibri"/>
      </rPr>
      <t>" si compileranno automaticamente, mentre, sempre in questi fogli, rimarranno da alimentare le celle colorate (seguendo quanto suggerito al punto 2 delle presenti istruzioni). Questa è l'ultima attività richiesta per lo sviluppo dei prospetti economico-patrimoniali e finanziari.
Raccomadiamo di fare attenzione ad un particolare. Le celle bianche, in tutti i fogli del file, non sono da compilare!!!!!!
Si tratta di celle che si autocompilano grazie alle formule in esse contenute e quindi grazie ai dati che verranno inseriti nelle celle colorate!!!</t>
    </r>
  </si>
  <si>
    <t>2)</t>
  </si>
  <si>
    <t>Le celle modificabili sono colorate:</t>
  </si>
  <si>
    <r>
      <rPr>
        <b/>
        <sz val="11"/>
        <color rgb="FF000000"/>
        <rFont val="Calibri"/>
      </rPr>
      <t>in rosa</t>
    </r>
    <r>
      <rPr>
        <sz val="11"/>
        <color rgb="FF000000"/>
        <rFont val="Calibri"/>
      </rPr>
      <t xml:space="preserve"> quelle che devono essere compilate con un valore individuato dal redattore del bplan</t>
    </r>
  </si>
  <si>
    <r>
      <rPr>
        <b/>
        <sz val="11"/>
        <color rgb="FF000000"/>
        <rFont val="Calibri"/>
      </rPr>
      <t>in giallo</t>
    </r>
    <r>
      <rPr>
        <sz val="11"/>
        <color rgb="FF000000"/>
        <rFont val="Calibri"/>
      </rPr>
      <t xml:space="preserve"> quelle che devono essere compilate con un valore suggerito da un menu a tendina</t>
    </r>
  </si>
  <si>
    <r>
      <rPr>
        <b/>
        <sz val="11"/>
        <color rgb="FF000000"/>
        <rFont val="Calibri"/>
      </rPr>
      <t>in azzurro</t>
    </r>
    <r>
      <rPr>
        <sz val="11"/>
        <color rgb="FF000000"/>
        <rFont val="Calibri"/>
      </rPr>
      <t xml:space="preserve"> quelle per le quali è stato "preimpostato" un valore standard (modificabile dal redattore del bplan)</t>
    </r>
  </si>
  <si>
    <t>3)</t>
  </si>
  <si>
    <t>Utilizzare gli appositi pulsanti "Separa" e "Raggruppa" per raggruppare e separare le righe nei fogli</t>
  </si>
  <si>
    <t>4)</t>
  </si>
  <si>
    <t>Il file è strutturato come di seguito descritto:</t>
  </si>
  <si>
    <r>
      <rPr>
        <b/>
        <sz val="11"/>
        <color rgb="FF000000"/>
        <rFont val="Calibri"/>
      </rPr>
      <t>Foglio 1 - Conto Economico:</t>
    </r>
    <r>
      <rPr>
        <sz val="11"/>
        <color rgb="FF000000"/>
        <rFont val="Calibri"/>
      </rPr>
      <t xml:space="preserve"> le voci principali sono</t>
    </r>
    <r>
      <rPr>
        <b/>
        <sz val="11"/>
        <color rgb="FF000000"/>
        <rFont val="Calibri"/>
      </rPr>
      <t xml:space="preserve"> </t>
    </r>
    <r>
      <rPr>
        <sz val="11"/>
        <color rgb="FF000000"/>
        <rFont val="Calibri"/>
      </rPr>
      <t>alimentate da altri fogli; al suo interno sono ricomprese voci di costo modificabili. Le modifiche vengono fatte cambiando la percentuale di incidenza rispetto ai ricavi. Fanno eccezione le voci straordinarie e la voce "Godimento beni di Terzi" dove è possibile imputare direttamente il valore.</t>
    </r>
  </si>
  <si>
    <r>
      <rPr>
        <b/>
        <sz val="11"/>
        <color rgb="FF000000"/>
        <rFont val="Calibri"/>
      </rPr>
      <t>Foglio 2 - Cash Flow:</t>
    </r>
    <r>
      <rPr>
        <sz val="11"/>
        <color rgb="FF000000"/>
        <rFont val="Calibri"/>
      </rPr>
      <t xml:space="preserve"> le voci relative ad incassi e pagamenti sono</t>
    </r>
    <r>
      <rPr>
        <b/>
        <sz val="11"/>
        <color rgb="FF000000"/>
        <rFont val="Calibri"/>
      </rPr>
      <t xml:space="preserve"> </t>
    </r>
    <r>
      <rPr>
        <sz val="11"/>
        <color rgb="FF000000"/>
        <rFont val="Calibri"/>
      </rPr>
      <t>alimentate da altri fogli; in questo foglio è possibile modificare le aliquote IVA su costi e ricavi ed i giorni medi di dilazione relativi ad incassi e pagamenti. L'IVA è calcolata su tutti i ricavi e su tutte le voci di costo prima dell'EBITDA ad eccezione di: personale, costi amministrativi, godimento beni di terzi ed oneri diversi di gestione.</t>
    </r>
  </si>
  <si>
    <r>
      <rPr>
        <b/>
        <sz val="11"/>
        <color rgb="FF000000"/>
        <rFont val="Calibri"/>
      </rPr>
      <t>Foglio 3 - Stato Patrimoniale:</t>
    </r>
    <r>
      <rPr>
        <sz val="11"/>
        <color rgb="FF000000"/>
        <rFont val="Calibri"/>
      </rPr>
      <t xml:space="preserve"> interamente alimentato dagli altri fogli.</t>
    </r>
  </si>
  <si>
    <r>
      <rPr>
        <b/>
        <sz val="11"/>
        <color rgb="FF000000"/>
        <rFont val="Calibri"/>
      </rPr>
      <t>Foglio 4 - Ricavi:</t>
    </r>
    <r>
      <rPr>
        <sz val="11"/>
        <color rgb="FF000000"/>
        <rFont val="Calibri"/>
      </rPr>
      <t xml:space="preserve"> foglio nel quale vengono calcolati i ricavi per tipologia, alimenta il Conto Economico. Al suo interno è possibile stimare le quantità ed il prezzo dei prodotti/servizi venduti.</t>
    </r>
  </si>
  <si>
    <r>
      <rPr>
        <b/>
        <sz val="11"/>
        <color rgb="FF000000"/>
        <rFont val="Calibri"/>
      </rPr>
      <t>Foglio 5 - Costo produzione:</t>
    </r>
    <r>
      <rPr>
        <sz val="11"/>
        <color rgb="FF000000"/>
        <rFont val="Calibri"/>
      </rPr>
      <t xml:space="preserve"> foglio nel quale vengono calcolati i costi di produzione, alimenta il Conto Economico. Al suo interno è possibile stimare le quantità e il costo medio di produzione per ogni prodotto/servizio.</t>
    </r>
  </si>
  <si>
    <r>
      <rPr>
        <b/>
        <sz val="11"/>
        <color rgb="FF000000"/>
        <rFont val="Calibri"/>
      </rPr>
      <t>Foglio 6 - Personale:</t>
    </r>
    <r>
      <rPr>
        <sz val="11"/>
        <color rgb="FF000000"/>
        <rFont val="Calibri"/>
      </rPr>
      <t xml:space="preserve"> foglio nel quale vengono calcolati i costi del personale, alimenta il Conto Economico. Al suo interno è possibile indicare il numero di risorse impiegate per tipologia ed il relativo costo annuo.</t>
    </r>
  </si>
  <si>
    <r>
      <rPr>
        <b/>
        <sz val="11"/>
        <color rgb="FF000000"/>
        <rFont val="Calibri"/>
      </rPr>
      <t>Foglio 7 - Investimenti - Ammortamenti:</t>
    </r>
    <r>
      <rPr>
        <sz val="11"/>
        <color rgb="FF000000"/>
        <rFont val="Calibri"/>
      </rPr>
      <t xml:space="preserve"> foglio nel quale vengono determinati gli investimenti, i relativi ammortamenti ed il valore delle immobilizzazioni. Al suo interno è possibile inserire, per tipologia, gli investimenti che verranno effettuati durante il periodo di piano, e le relative aliquote di ammortamento.</t>
    </r>
  </si>
  <si>
    <r>
      <rPr>
        <b/>
        <sz val="11"/>
        <color rgb="FF000000"/>
        <rFont val="Calibri"/>
      </rPr>
      <t xml:space="preserve">Foglio 8 - Finanziamenti: </t>
    </r>
    <r>
      <rPr>
        <sz val="11"/>
        <color rgb="FF000000"/>
        <rFont val="Calibri"/>
      </rPr>
      <t>foglio composto da due sezioni. Nella prima è possibile inserire gli apporti dei soci nel capitale dell'azienda, nella seconda è possibile impostare un finanziamento a medio - lungo termine indicando il numero di rate mensili, l'importo finanziato e il tasso d'interesse passivo annuale.</t>
    </r>
  </si>
  <si>
    <t xml:space="preserve">Conto Economico </t>
  </si>
  <si>
    <t>Anno 1</t>
  </si>
  <si>
    <t>Anno 2</t>
  </si>
  <si>
    <t>Anno 3</t>
  </si>
  <si>
    <t>Anno 4</t>
  </si>
  <si>
    <t>Anno 5</t>
  </si>
  <si>
    <t>Ricavi</t>
  </si>
  <si>
    <t xml:space="preserve">Totale Ricavi </t>
  </si>
  <si>
    <t>Totale Ricavi netti</t>
  </si>
  <si>
    <t>Costi variabili</t>
  </si>
  <si>
    <t>Costi di produzione</t>
  </si>
  <si>
    <t>Costi di trasporto e logistica</t>
  </si>
  <si>
    <t>% incidenza di trasporto e logistica  su ricavi</t>
  </si>
  <si>
    <t>Manutenzioni</t>
  </si>
  <si>
    <t>% incidenza manutenzioni su ricavi</t>
  </si>
  <si>
    <t>Totale Costi variabili</t>
  </si>
  <si>
    <t xml:space="preserve">Primo Margine </t>
  </si>
  <si>
    <t>Primo Margine / ricavi</t>
  </si>
  <si>
    <t>Personale</t>
  </si>
  <si>
    <t>Costi amministrativi</t>
  </si>
  <si>
    <t>% incidenza costi amministrativi su ricavi</t>
  </si>
  <si>
    <t>Godimento beni di terzi</t>
  </si>
  <si>
    <t>Trasferte e costi commerciali</t>
  </si>
  <si>
    <t>% incidenza trasferte e costi commerciali su ricavi</t>
  </si>
  <si>
    <t>Oneri diversi di gestione</t>
  </si>
  <si>
    <t>% incidenza oneri diversi su ricavi</t>
  </si>
  <si>
    <t>Totale Costi fissi</t>
  </si>
  <si>
    <t>EBITDA</t>
  </si>
  <si>
    <t xml:space="preserve">Ammortamenti immateriali </t>
  </si>
  <si>
    <t>Ammortamenti materiali</t>
  </si>
  <si>
    <t>Ammortamenti</t>
  </si>
  <si>
    <t>EBIT</t>
  </si>
  <si>
    <t xml:space="preserve">Proventi finanziari </t>
  </si>
  <si>
    <t>Oneri da finanziamento a medio lungo termine</t>
  </si>
  <si>
    <t xml:space="preserve">Oneri finanziari da banche a breve </t>
  </si>
  <si>
    <t>Gestione Finanziaria</t>
  </si>
  <si>
    <t>EBT</t>
  </si>
  <si>
    <t>Imposte</t>
  </si>
  <si>
    <t>Risultato Netto d'Esercizio</t>
  </si>
  <si>
    <t xml:space="preserve">Cash Flow </t>
  </si>
  <si>
    <t>Giorni / aliquote</t>
  </si>
  <si>
    <t>Anno 6</t>
  </si>
  <si>
    <t>Incassi da attività caratteristica</t>
  </si>
  <si>
    <t>Incassi di competenza</t>
  </si>
  <si>
    <t xml:space="preserve">Incassi esercizi precedenti </t>
  </si>
  <si>
    <t xml:space="preserve">IVA su ricavi anno </t>
  </si>
  <si>
    <t>IVA su ricavi anno precedente</t>
  </si>
  <si>
    <t>Incassi dell'anno</t>
  </si>
  <si>
    <t>Pagamenti di competenza</t>
  </si>
  <si>
    <t>Pagamenti esercizi precedenti</t>
  </si>
  <si>
    <t>IVA su costi anno</t>
  </si>
  <si>
    <t>IVA su costi anno precedente</t>
  </si>
  <si>
    <t>Pagamenti dell'anno</t>
  </si>
  <si>
    <t>Credito IVA Iniziale</t>
  </si>
  <si>
    <t>IVA su ricavi</t>
  </si>
  <si>
    <t>IVA su costi e investimenti</t>
  </si>
  <si>
    <t>Differenza di periodo</t>
  </si>
  <si>
    <t>Credito IVA</t>
  </si>
  <si>
    <t>IVA versata annualmente (da saldo)</t>
  </si>
  <si>
    <t>Cash Flow operativo</t>
  </si>
  <si>
    <t xml:space="preserve">Immateriali </t>
  </si>
  <si>
    <t>Materiali</t>
  </si>
  <si>
    <t>Iva su Investimenti</t>
  </si>
  <si>
    <t>Totale Investimenti</t>
  </si>
  <si>
    <t>Mutui</t>
  </si>
  <si>
    <t xml:space="preserve">Equity </t>
  </si>
  <si>
    <t>Totale Finanziamenti</t>
  </si>
  <si>
    <t>Quota Capitale</t>
  </si>
  <si>
    <t>Quota Interessi</t>
  </si>
  <si>
    <t>Rimborso  Mutuo</t>
  </si>
  <si>
    <t>Totale Cash Flow</t>
  </si>
  <si>
    <t xml:space="preserve">PFN a breve Iniziale </t>
  </si>
  <si>
    <t>Cash Flow totale</t>
  </si>
  <si>
    <t>PFN a breve a fine periodo ante interessi</t>
  </si>
  <si>
    <t>Giacenza Media dell'anno</t>
  </si>
  <si>
    <t>Interessi Attivi</t>
  </si>
  <si>
    <t>Interessi Passivi</t>
  </si>
  <si>
    <t>PFN a breve a fine periodo dopo interessi</t>
  </si>
  <si>
    <t xml:space="preserve">Check </t>
  </si>
  <si>
    <t xml:space="preserve">Stato Patrimoniale </t>
  </si>
  <si>
    <t>Attivo</t>
  </si>
  <si>
    <t>Immobilizzazioni</t>
  </si>
  <si>
    <t>Immobilizzazioni immateriali</t>
  </si>
  <si>
    <t>Immobilizzazioni materiali</t>
  </si>
  <si>
    <t>Immobilizzazioni finanziarie</t>
  </si>
  <si>
    <t>Totale immobilizzazioni</t>
  </si>
  <si>
    <t>Attivo Circolante</t>
  </si>
  <si>
    <t>Crediti Commerciali</t>
  </si>
  <si>
    <t>Liquidità</t>
  </si>
  <si>
    <t>Totale attivo circolante</t>
  </si>
  <si>
    <t>Totale Attivo</t>
  </si>
  <si>
    <t>Passivo e patrimonio netto</t>
  </si>
  <si>
    <t>Capitale sociale</t>
  </si>
  <si>
    <t>Utile d'esercizio</t>
  </si>
  <si>
    <t>Utile esercizi precedenti</t>
  </si>
  <si>
    <t>Patrimonio Netto</t>
  </si>
  <si>
    <t>TFR</t>
  </si>
  <si>
    <t>Debiti tributari</t>
  </si>
  <si>
    <t>Debiti commerciali</t>
  </si>
  <si>
    <t>Debiti per Finanziamenti</t>
  </si>
  <si>
    <t>Debiti per scoperto c/c</t>
  </si>
  <si>
    <t>Totale Debiti</t>
  </si>
  <si>
    <t>Totale Passivo e Patrimonio netto</t>
  </si>
  <si>
    <t>RICAVI</t>
  </si>
  <si>
    <t>TOTALE</t>
  </si>
  <si>
    <t>Quantità</t>
  </si>
  <si>
    <t xml:space="preserve">StepEnergy             </t>
  </si>
  <si>
    <t>Step+</t>
  </si>
  <si>
    <t>Prezzi unitari</t>
  </si>
  <si>
    <t>Provvigioni su vendite</t>
  </si>
  <si>
    <t>COSTI DI PRODUZIONE</t>
  </si>
  <si>
    <t>Totale costo produzione</t>
  </si>
  <si>
    <t>% incidenza costo produzione su ricavi</t>
  </si>
  <si>
    <t>Quantità acquistate</t>
  </si>
  <si>
    <t>Costo unitario di produzione</t>
  </si>
  <si>
    <t>PERSONALE</t>
  </si>
  <si>
    <t>Costo annuo FTE</t>
  </si>
  <si>
    <t>Soci</t>
  </si>
  <si>
    <t>Quadri</t>
  </si>
  <si>
    <t>Impiegati</t>
  </si>
  <si>
    <t>Operai</t>
  </si>
  <si>
    <t>Altro</t>
  </si>
  <si>
    <t>Costo Medio</t>
  </si>
  <si>
    <t>N° Risorse</t>
  </si>
  <si>
    <t>Totale (FTE)</t>
  </si>
  <si>
    <t>Ammortamenti e investimenti</t>
  </si>
  <si>
    <t>Aliquote di ammortamento</t>
  </si>
  <si>
    <t>INVESTIMENTI DELL'ANNO</t>
  </si>
  <si>
    <t>IMMATERIALI</t>
  </si>
  <si>
    <t>Servizi capitalizzabili</t>
  </si>
  <si>
    <t>Marketing &amp; Comunicazione</t>
  </si>
  <si>
    <t>Marchi</t>
  </si>
  <si>
    <t>Software</t>
  </si>
  <si>
    <t xml:space="preserve">R&amp;D </t>
  </si>
  <si>
    <t>MATERIALI</t>
  </si>
  <si>
    <t>Fabbricati</t>
  </si>
  <si>
    <t>Impianti e macchinari</t>
  </si>
  <si>
    <t>Attrezzature</t>
  </si>
  <si>
    <t>Totale Investimenti per anno</t>
  </si>
  <si>
    <t>INVESTIMENTI CUMULATI</t>
  </si>
  <si>
    <t>Totale Investimenti cumulati</t>
  </si>
  <si>
    <t>AMMORTAMENTI DELL'ANNO</t>
  </si>
  <si>
    <t>AMMORTAMENTO IMMOBILIZZAZIONI IMMATERIALI</t>
  </si>
  <si>
    <t>AMMORTAMENTO IMMOBILIZZAZIONI MATERIALI</t>
  </si>
  <si>
    <t>FONDO AMMORTAMENTO</t>
  </si>
  <si>
    <t>Fondo Ammortamento Totale</t>
  </si>
  <si>
    <t>VALORE CONTABILE NETTO</t>
  </si>
  <si>
    <t>Valore Contabile Netto</t>
  </si>
  <si>
    <t>APPORTI IN EQUITY</t>
  </si>
  <si>
    <t>Apporti</t>
  </si>
  <si>
    <t>DEBITI A MEDIO LUNGO TERMINE</t>
  </si>
  <si>
    <t>Riepilogo</t>
  </si>
  <si>
    <t>Quote Interessi</t>
  </si>
  <si>
    <t>Quote Capitale</t>
  </si>
  <si>
    <t>Rate complessive</t>
  </si>
  <si>
    <t>PIANO D'AMMORTAMENTO</t>
  </si>
  <si>
    <t>Periodi:</t>
  </si>
  <si>
    <t>Importo finanziato:</t>
  </si>
  <si>
    <t>Tasso annuale</t>
  </si>
  <si>
    <t>Tasso mensile (approssimato):</t>
  </si>
  <si>
    <t>N. Rata</t>
  </si>
  <si>
    <t>Scadenza</t>
  </si>
  <si>
    <t>Rata (mensile)</t>
  </si>
  <si>
    <t>Debito residuo</t>
  </si>
  <si>
    <t xml:space="preserve"> </t>
  </si>
  <si>
    <t>Parametri</t>
  </si>
  <si>
    <t>IVA</t>
  </si>
  <si>
    <t>Giorni</t>
  </si>
  <si>
    <t>Aliquote ammortamento</t>
  </si>
  <si>
    <t>Imm. Materiali</t>
  </si>
  <si>
    <t>Imm. Immateriali</t>
  </si>
  <si>
    <r>
      <rPr>
        <b/>
        <sz val="11"/>
        <color rgb="FF000000"/>
        <rFont val="Calibri"/>
      </rPr>
      <t>in rosa</t>
    </r>
    <r>
      <rPr>
        <sz val="11"/>
        <color rgb="FF000000"/>
        <rFont val="Calibri"/>
      </rPr>
      <t xml:space="preserve"> quelle che devono essere compilate con un valore individuato dal redattore del bplan</t>
    </r>
  </si>
  <si>
    <r>
      <rPr>
        <b/>
        <sz val="11"/>
        <color rgb="FF000000"/>
        <rFont val="Calibri"/>
      </rPr>
      <t>in giallo</t>
    </r>
    <r>
      <rPr>
        <sz val="11"/>
        <color rgb="FF000000"/>
        <rFont val="Calibri"/>
      </rPr>
      <t xml:space="preserve"> quelle che devono essere compilate con un valore suggerito da un menu a tendina</t>
    </r>
  </si>
  <si>
    <r>
      <rPr>
        <b/>
        <sz val="11"/>
        <color rgb="FF000000"/>
        <rFont val="Calibri"/>
      </rPr>
      <t>in azzurro</t>
    </r>
    <r>
      <rPr>
        <sz val="11"/>
        <color rgb="FF000000"/>
        <rFont val="Calibri"/>
      </rPr>
      <t xml:space="preserve"> quelle per le quali è stato "preimpostato" un valore standard (modificabile dal redattore del bplan)</t>
    </r>
  </si>
  <si>
    <t>Inserire percentuale 
di seguito alcuni esempi standard:
Industria da 6% a 22%
Agricoltura da 6% a 12%
Servizi da 10% a 18%</t>
  </si>
  <si>
    <t>IVA SU RICAVI e COSTI ANNUI</t>
  </si>
  <si>
    <r>
      <rPr>
        <sz val="11"/>
        <color rgb="FF000000"/>
        <rFont val="Calibri"/>
      </rPr>
      <t xml:space="preserve">L'aliquota inserita riguarda il totale dei ricavi o dei costi. Può quindi essere un valore riveniente dalla media ponderata delle aliquote di legge pesate in base al mix di prodotti venduti o acquistati.
Aliquote di legge:
</t>
    </r>
    <r>
      <rPr>
        <b/>
        <sz val="11"/>
        <color rgb="FF000000"/>
        <rFont val="Calibri"/>
      </rPr>
      <t>4%</t>
    </r>
    <r>
      <rPr>
        <sz val="11"/>
        <color rgb="FF000000"/>
        <rFont val="Calibri"/>
      </rPr>
      <t xml:space="preserve"> (aliquota minima), applicata ad esempio alle vendite di generi di prima necessità (alimentari, stampa quotidiana o periodica, ecc.);​
</t>
    </r>
    <r>
      <rPr>
        <b/>
        <sz val="11"/>
        <color rgb="FF000000"/>
        <rFont val="Calibri"/>
      </rPr>
      <t>10%</t>
    </r>
    <r>
      <rPr>
        <sz val="11"/>
        <color rgb="FF000000"/>
        <rFont val="Calibri"/>
      </rPr>
      <t xml:space="preserve"> (aliquota ridotta), applicata ai servizi turistici (alberghi, bar, ristoranti e altri prodotti turistici), a determinati prodotti alimentari e particolari operazioni di recupero edilizio;
</t>
    </r>
    <r>
      <rPr>
        <b/>
        <sz val="11"/>
        <color rgb="FF000000"/>
        <rFont val="Calibri"/>
      </rPr>
      <t>22%</t>
    </r>
    <r>
      <rPr>
        <sz val="11"/>
        <color rgb="FF000000"/>
        <rFont val="Calibri"/>
      </rPr>
      <t xml:space="preserve"> (aliquota ordinaria), da applicare in tutti i casi in cui la normativa non prevede una delle due aliquote precedenti.</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</si>
</sst>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_-;\-* #,##0_-;_-* \-??_-;_-@"/>
    <numFmt numFmtId="165" formatCode="&quot;€ &quot;#,##0;&quot;-€ &quot;#,##0"/>
    <numFmt numFmtId="166" formatCode="[$-410]h:mm"/>
    <numFmt numFmtId="167" formatCode="0.0"/>
    <numFmt numFmtId="168" formatCode="_-* #,##0.00_-;\-* #,##0.00_-;_-* \-??_-;_-@"/>
    <numFmt numFmtId="169" formatCode="&quot;Anno &quot;0"/>
  </numFmts>
  <fonts count="11">
    <font>
      <sz val="11"/>
      <color rgb="FF000000"/>
      <name val="Calibri"/>
      <scheme val="minor"/>
    </font>
    <font>
      <sz val="11"/>
      <color rgb="FF000000"/>
      <name val="Calibri"/>
    </font>
    <font>
      <b/>
      <sz val="11"/>
      <color rgb="FF000000"/>
      <name val="Calibri"/>
    </font>
    <font>
      <sz val="11"/>
      <name val="Calibri"/>
    </font>
    <font>
      <b/>
      <i/>
      <sz val="11"/>
      <color rgb="FF000000"/>
      <name val="Calibri"/>
    </font>
    <font>
      <i/>
      <sz val="11"/>
      <color rgb="FF4F81BD"/>
      <name val="Calibri"/>
    </font>
    <font>
      <i/>
      <sz val="11"/>
      <color rgb="FF000000"/>
      <name val="Calibri"/>
    </font>
    <font>
      <b/>
      <i/>
      <sz val="8"/>
      <color rgb="FF000000"/>
      <name val="Calibri"/>
    </font>
    <font>
      <sz val="11"/>
      <color rgb="FFFFFFFF"/>
      <name val="Calibri"/>
    </font>
    <font>
      <b/>
      <sz val="11"/>
      <color rgb="FFFFFFFF"/>
      <name val="Calibri"/>
    </font>
    <font>
      <b/>
      <i/>
      <sz val="10"/>
      <color rgb="FF000000"/>
      <name val="Calibri"/>
    </font>
  </fonts>
  <fills count="9">
    <fill>
      <patternFill patternType="none"/>
    </fill>
    <fill>
      <patternFill patternType="gray125"/>
    </fill>
    <fill>
      <patternFill patternType="solid">
        <fgColor rgb="FFD99594"/>
        <bgColor rgb="FFD99594"/>
      </patternFill>
    </fill>
    <fill>
      <patternFill patternType="solid">
        <fgColor rgb="FFFFFFFF"/>
        <bgColor rgb="FFFFFFFF"/>
      </patternFill>
    </fill>
    <fill>
      <patternFill patternType="solid">
        <fgColor rgb="FFFFCC00"/>
        <bgColor rgb="FFFFCC00"/>
      </patternFill>
    </fill>
    <fill>
      <patternFill patternType="solid">
        <fgColor rgb="FF0066CC"/>
        <bgColor rgb="FF0066CC"/>
      </patternFill>
    </fill>
    <fill>
      <patternFill patternType="solid">
        <fgColor rgb="FFF2F2F2"/>
        <bgColor rgb="FFF2F2F2"/>
      </patternFill>
    </fill>
    <fill>
      <patternFill patternType="solid">
        <fgColor rgb="FFFFFF99"/>
        <bgColor rgb="FFFFFF99"/>
      </patternFill>
    </fill>
    <fill>
      <patternFill patternType="solid">
        <fgColor rgb="FF366092"/>
        <bgColor rgb="FF366092"/>
      </patternFill>
    </fill>
  </fills>
  <borders count="45">
    <border>
      <left/>
      <right/>
      <top/>
      <bottom/>
      <diagonal/>
    </border>
    <border>
      <left style="thin">
        <color rgb="FF000000"/>
      </left>
      <right style="thin">
        <color rgb="FFFFFFFF"/>
      </right>
      <top style="thin">
        <color rgb="FF000000"/>
      </top>
      <bottom style="thin">
        <color rgb="FF000000"/>
      </bottom>
      <diagonal/>
    </border>
    <border>
      <left style="thin">
        <color rgb="FFFFFFFF"/>
      </left>
      <right style="thin">
        <color rgb="FFFFFFFF"/>
      </right>
      <top style="thin">
        <color rgb="FF000000"/>
      </top>
      <bottom style="thin">
        <color rgb="FF000000"/>
      </bottom>
      <diagonal/>
    </border>
    <border>
      <left style="thin">
        <color rgb="FFFFFFFF"/>
      </left>
      <right style="thin">
        <color rgb="FF000000"/>
      </right>
      <top style="thin">
        <color rgb="FF000000"/>
      </top>
      <bottom style="thin">
        <color rgb="FF000000"/>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FFFFFF"/>
      </right>
      <top style="thin">
        <color rgb="FF000000"/>
      </top>
      <bottom/>
      <diagonal/>
    </border>
    <border>
      <left style="thin">
        <color rgb="FFFFFFFF"/>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bottom/>
      <diagonal/>
    </border>
    <border>
      <left style="thin">
        <color rgb="FFFFFFFF"/>
      </left>
      <right style="thin">
        <color rgb="FF000000"/>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0000"/>
      </left>
      <right style="thin">
        <color rgb="FFFFFFFF"/>
      </right>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000000"/>
      </right>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right style="thin">
        <color rgb="FF000000"/>
      </right>
      <top/>
      <bottom/>
      <diagonal/>
    </border>
    <border>
      <left style="thin">
        <color rgb="FF000000"/>
      </left>
      <right/>
      <top/>
      <bottom/>
      <diagonal/>
    </border>
    <border>
      <left/>
      <right style="thin">
        <color rgb="FFFFFFFF"/>
      </right>
      <top/>
      <bottom style="thin">
        <color rgb="FFFFFFFF"/>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style="thin">
        <color rgb="FFFFFFFF"/>
      </right>
      <top style="thin">
        <color rgb="FFFFFFFF"/>
      </top>
      <bottom/>
      <diagonal/>
    </border>
    <border>
      <left style="hair">
        <color rgb="FF000000"/>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213">
    <xf numFmtId="0" fontId="0" fillId="0" borderId="0" xfId="0" applyFont="1" applyAlignment="1"/>
    <xf numFmtId="0" fontId="1" fillId="0" borderId="1" xfId="0" applyFont="1" applyBorder="1" applyAlignment="1"/>
    <xf numFmtId="0" fontId="2" fillId="0" borderId="2" xfId="0" applyFont="1" applyBorder="1" applyAlignment="1">
      <alignment horizontal="center"/>
    </xf>
    <xf numFmtId="0" fontId="1" fillId="0" borderId="3" xfId="0" applyFont="1" applyBorder="1" applyAlignment="1"/>
    <xf numFmtId="0" fontId="1" fillId="0" borderId="4" xfId="0" applyFont="1" applyBorder="1" applyAlignment="1"/>
    <xf numFmtId="0" fontId="1" fillId="0" borderId="5" xfId="0" applyFont="1" applyBorder="1" applyAlignment="1"/>
    <xf numFmtId="0" fontId="2" fillId="0" borderId="1" xfId="0" applyFont="1" applyBorder="1" applyAlignment="1">
      <alignment horizontal="center" vertical="center"/>
    </xf>
    <xf numFmtId="0" fontId="1" fillId="0" borderId="2" xfId="0" applyFont="1" applyBorder="1" applyAlignment="1">
      <alignment vertical="center" wrapText="1"/>
    </xf>
    <xf numFmtId="0" fontId="1" fillId="0" borderId="3"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2" fillId="0" borderId="5" xfId="0" applyFont="1" applyBorder="1" applyAlignment="1">
      <alignment vertical="center"/>
    </xf>
    <xf numFmtId="0" fontId="1" fillId="2" borderId="10" xfId="0" applyFont="1" applyFill="1" applyBorder="1" applyAlignment="1">
      <alignment vertical="center"/>
    </xf>
    <xf numFmtId="0" fontId="1" fillId="3" borderId="11" xfId="0" applyFont="1" applyFill="1" applyBorder="1" applyAlignment="1">
      <alignment vertical="center"/>
    </xf>
    <xf numFmtId="0" fontId="1" fillId="3" borderId="5" xfId="0" applyFont="1" applyFill="1" applyBorder="1" applyAlignment="1"/>
    <xf numFmtId="0" fontId="1" fillId="0" borderId="10" xfId="0" applyFont="1" applyBorder="1" applyAlignment="1">
      <alignment vertical="center"/>
    </xf>
    <xf numFmtId="0" fontId="1" fillId="4" borderId="10" xfId="0" applyFont="1" applyFill="1" applyBorder="1" applyAlignment="1">
      <alignment vertical="center"/>
    </xf>
    <xf numFmtId="0" fontId="2" fillId="0" borderId="13" xfId="0" applyFont="1" applyBorder="1" applyAlignment="1">
      <alignment vertical="center"/>
    </xf>
    <xf numFmtId="0" fontId="1" fillId="5" borderId="14" xfId="0" applyFont="1" applyFill="1" applyBorder="1" applyAlignment="1">
      <alignment vertical="center"/>
    </xf>
    <xf numFmtId="0" fontId="1" fillId="0" borderId="2"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2" fillId="0" borderId="5" xfId="0" applyFont="1" applyBorder="1" applyAlignment="1">
      <alignment vertical="center" wrapText="1"/>
    </xf>
    <xf numFmtId="0" fontId="1" fillId="0" borderId="10" xfId="0" applyFont="1" applyBorder="1" applyAlignment="1"/>
    <xf numFmtId="0" fontId="2" fillId="0" borderId="13" xfId="0" applyFont="1" applyBorder="1" applyAlignment="1">
      <alignment vertical="center" wrapText="1"/>
    </xf>
    <xf numFmtId="0" fontId="1" fillId="0" borderId="14" xfId="0" applyFont="1" applyBorder="1" applyAlignment="1"/>
    <xf numFmtId="164" fontId="4" fillId="6" borderId="17" xfId="0" applyNumberFormat="1" applyFont="1" applyFill="1" applyBorder="1" applyAlignment="1">
      <alignment horizontal="left" vertical="center"/>
    </xf>
    <xf numFmtId="164" fontId="4" fillId="6" borderId="17" xfId="0" applyNumberFormat="1" applyFont="1" applyFill="1" applyBorder="1" applyAlignment="1">
      <alignment horizontal="center" vertical="center"/>
    </xf>
    <xf numFmtId="0" fontId="2" fillId="3" borderId="17" xfId="0" applyFont="1" applyFill="1" applyBorder="1" applyAlignment="1">
      <alignment horizontal="left" vertical="center" wrapText="1"/>
    </xf>
    <xf numFmtId="3" fontId="1" fillId="3" borderId="17" xfId="0" applyNumberFormat="1" applyFont="1" applyFill="1" applyBorder="1" applyAlignment="1">
      <alignment horizontal="center" vertical="center" wrapText="1"/>
    </xf>
    <xf numFmtId="3" fontId="1" fillId="3" borderId="17" xfId="0" applyNumberFormat="1" applyFont="1" applyFill="1" applyBorder="1" applyAlignment="1">
      <alignment horizontal="left" vertical="center" wrapText="1"/>
    </xf>
    <xf numFmtId="165" fontId="1" fillId="3" borderId="17" xfId="0" applyNumberFormat="1" applyFont="1" applyFill="1" applyBorder="1" applyAlignment="1">
      <alignment horizontal="right" vertical="center" wrapText="1"/>
    </xf>
    <xf numFmtId="165" fontId="2" fillId="3" borderId="17" xfId="0" applyNumberFormat="1" applyFont="1" applyFill="1" applyBorder="1" applyAlignment="1">
      <alignment horizontal="right" vertical="center" wrapText="1"/>
    </xf>
    <xf numFmtId="0" fontId="1" fillId="3" borderId="17" xfId="0" applyFont="1" applyFill="1" applyBorder="1" applyAlignment="1">
      <alignment horizontal="left" vertical="center" wrapText="1"/>
    </xf>
    <xf numFmtId="0" fontId="4" fillId="3" borderId="17" xfId="0" applyFont="1" applyFill="1" applyBorder="1" applyAlignment="1">
      <alignment horizontal="left" vertical="center" wrapText="1"/>
    </xf>
    <xf numFmtId="3" fontId="1" fillId="3" borderId="17" xfId="0" applyNumberFormat="1" applyFont="1" applyFill="1" applyBorder="1" applyAlignment="1">
      <alignment horizontal="right" vertical="center" wrapText="1"/>
    </xf>
    <xf numFmtId="0" fontId="1" fillId="2" borderId="17" xfId="0" applyFont="1" applyFill="1" applyBorder="1" applyAlignment="1">
      <alignment horizontal="left" vertical="center" wrapText="1"/>
    </xf>
    <xf numFmtId="0" fontId="5" fillId="2" borderId="17" xfId="0" applyFont="1" applyFill="1" applyBorder="1" applyAlignment="1">
      <alignment horizontal="left" vertical="center" wrapText="1"/>
    </xf>
    <xf numFmtId="9" fontId="5" fillId="2" borderId="17" xfId="0" applyNumberFormat="1" applyFont="1" applyFill="1" applyBorder="1" applyAlignment="1">
      <alignment horizontal="right" vertical="center" wrapText="1"/>
    </xf>
    <xf numFmtId="165" fontId="4" fillId="3" borderId="17" xfId="0" applyNumberFormat="1" applyFont="1" applyFill="1" applyBorder="1" applyAlignment="1">
      <alignment horizontal="right" vertical="center" wrapText="1"/>
    </xf>
    <xf numFmtId="0" fontId="1" fillId="3" borderId="5" xfId="0" applyFont="1" applyFill="1" applyBorder="1" applyAlignment="1">
      <alignment vertical="center" wrapText="1"/>
    </xf>
    <xf numFmtId="0" fontId="4" fillId="7" borderId="17" xfId="0" applyFont="1" applyFill="1" applyBorder="1" applyAlignment="1">
      <alignment horizontal="left" vertical="center" wrapText="1"/>
    </xf>
    <xf numFmtId="165" fontId="4" fillId="7" borderId="17" xfId="0" applyNumberFormat="1" applyFont="1" applyFill="1" applyBorder="1" applyAlignment="1">
      <alignment horizontal="right" vertical="center" wrapText="1"/>
    </xf>
    <xf numFmtId="0" fontId="5" fillId="3" borderId="17" xfId="0" applyFont="1" applyFill="1" applyBorder="1" applyAlignment="1">
      <alignment horizontal="left" vertical="center" wrapText="1"/>
    </xf>
    <xf numFmtId="9" fontId="5" fillId="3" borderId="17" xfId="0" applyNumberFormat="1" applyFont="1" applyFill="1" applyBorder="1" applyAlignment="1">
      <alignment horizontal="right" vertical="center" wrapText="1"/>
    </xf>
    <xf numFmtId="0" fontId="1" fillId="2" borderId="17" xfId="0" applyFont="1" applyFill="1" applyBorder="1" applyAlignment="1">
      <alignment horizontal="left" vertical="center"/>
    </xf>
    <xf numFmtId="164" fontId="4" fillId="3" borderId="5" xfId="0" applyNumberFormat="1" applyFont="1" applyFill="1" applyBorder="1" applyAlignment="1">
      <alignment vertical="center" wrapText="1"/>
    </xf>
    <xf numFmtId="165" fontId="1" fillId="2" borderId="17" xfId="0" applyNumberFormat="1" applyFont="1" applyFill="1" applyBorder="1" applyAlignment="1">
      <alignment horizontal="right" vertical="center" wrapText="1"/>
    </xf>
    <xf numFmtId="166" fontId="1" fillId="2" borderId="17" xfId="0" applyNumberFormat="1" applyFont="1" applyFill="1" applyBorder="1" applyAlignment="1">
      <alignment horizontal="left" vertical="center" wrapText="1"/>
    </xf>
    <xf numFmtId="164" fontId="1" fillId="3" borderId="5" xfId="0" applyNumberFormat="1" applyFont="1" applyFill="1" applyBorder="1" applyAlignment="1">
      <alignment vertical="center" wrapText="1"/>
    </xf>
    <xf numFmtId="0" fontId="6" fillId="3" borderId="17" xfId="0" applyFont="1" applyFill="1" applyBorder="1" applyAlignment="1">
      <alignment horizontal="left" vertical="center" wrapText="1"/>
    </xf>
    <xf numFmtId="0" fontId="1" fillId="3" borderId="18" xfId="0" applyFont="1" applyFill="1" applyBorder="1" applyAlignment="1">
      <alignment vertical="center" wrapText="1"/>
    </xf>
    <xf numFmtId="0" fontId="1" fillId="3" borderId="19" xfId="0" applyFont="1" applyFill="1" applyBorder="1" applyAlignment="1">
      <alignment vertical="center" wrapText="1"/>
    </xf>
    <xf numFmtId="0" fontId="1" fillId="3" borderId="20" xfId="0" applyFont="1" applyFill="1" applyBorder="1" applyAlignment="1">
      <alignment vertical="center" wrapText="1"/>
    </xf>
    <xf numFmtId="165" fontId="6" fillId="3" borderId="17" xfId="0" applyNumberFormat="1" applyFont="1" applyFill="1" applyBorder="1" applyAlignment="1">
      <alignment horizontal="right" vertical="center" wrapText="1"/>
    </xf>
    <xf numFmtId="164" fontId="7" fillId="6" borderId="17" xfId="0" applyNumberFormat="1" applyFont="1" applyFill="1" applyBorder="1" applyAlignment="1">
      <alignment horizontal="center" vertical="center" wrapText="1"/>
    </xf>
    <xf numFmtId="0" fontId="1" fillId="0" borderId="15" xfId="0" applyFont="1" applyBorder="1" applyAlignment="1"/>
    <xf numFmtId="0" fontId="6" fillId="4" borderId="17" xfId="0" applyFont="1" applyFill="1" applyBorder="1" applyAlignment="1">
      <alignment vertical="center"/>
    </xf>
    <xf numFmtId="165" fontId="6" fillId="3" borderId="17" xfId="0" applyNumberFormat="1" applyFont="1" applyFill="1" applyBorder="1" applyAlignment="1">
      <alignment horizontal="right" vertical="center"/>
    </xf>
    <xf numFmtId="0" fontId="4" fillId="3" borderId="17" xfId="0" applyFont="1" applyFill="1" applyBorder="1" applyAlignment="1">
      <alignment horizontal="left"/>
    </xf>
    <xf numFmtId="0" fontId="4" fillId="3" borderId="17" xfId="0" applyFont="1" applyFill="1" applyBorder="1" applyAlignment="1"/>
    <xf numFmtId="165" fontId="4" fillId="3" borderId="17" xfId="0" applyNumberFormat="1" applyFont="1" applyFill="1" applyBorder="1" applyAlignment="1">
      <alignment horizontal="right" vertical="center"/>
    </xf>
    <xf numFmtId="0" fontId="6" fillId="3" borderId="17" xfId="0" applyFont="1" applyFill="1" applyBorder="1" applyAlignment="1"/>
    <xf numFmtId="0" fontId="1" fillId="3" borderId="17" xfId="0" applyFont="1" applyFill="1" applyBorder="1" applyAlignment="1">
      <alignment horizontal="left"/>
    </xf>
    <xf numFmtId="9" fontId="1" fillId="5" borderId="19" xfId="0" applyNumberFormat="1" applyFont="1" applyFill="1" applyBorder="1" applyAlignment="1"/>
    <xf numFmtId="165" fontId="1" fillId="3" borderId="17" xfId="0" applyNumberFormat="1" applyFont="1" applyFill="1" applyBorder="1" applyAlignment="1">
      <alignment horizontal="right" vertical="center"/>
    </xf>
    <xf numFmtId="9" fontId="1" fillId="3" borderId="17" xfId="0" applyNumberFormat="1" applyFont="1" applyFill="1" applyBorder="1" applyAlignment="1">
      <alignment horizontal="center"/>
    </xf>
    <xf numFmtId="0" fontId="4" fillId="3" borderId="17" xfId="0" applyFont="1" applyFill="1" applyBorder="1" applyAlignment="1">
      <alignment horizontal="left" vertical="center"/>
    </xf>
    <xf numFmtId="0" fontId="4" fillId="3" borderId="17" xfId="0" applyFont="1" applyFill="1" applyBorder="1" applyAlignment="1">
      <alignment vertical="center"/>
    </xf>
    <xf numFmtId="166" fontId="6" fillId="3" borderId="17" xfId="0" applyNumberFormat="1" applyFont="1" applyFill="1" applyBorder="1" applyAlignment="1">
      <alignment horizontal="left" vertical="center" wrapText="1"/>
    </xf>
    <xf numFmtId="0" fontId="6" fillId="3" borderId="17" xfId="0" applyFont="1" applyFill="1" applyBorder="1" applyAlignment="1">
      <alignment vertical="center" wrapText="1"/>
    </xf>
    <xf numFmtId="0" fontId="1" fillId="3" borderId="17" xfId="0" applyFont="1" applyFill="1" applyBorder="1" applyAlignment="1">
      <alignment horizontal="left" vertical="center"/>
    </xf>
    <xf numFmtId="9" fontId="1" fillId="3" borderId="17" xfId="0" applyNumberFormat="1" applyFont="1" applyFill="1" applyBorder="1" applyAlignment="1">
      <alignment horizontal="center" vertical="center"/>
    </xf>
    <xf numFmtId="0" fontId="4" fillId="3" borderId="17" xfId="0" applyFont="1" applyFill="1" applyBorder="1" applyAlignment="1">
      <alignment horizontal="center" vertical="center"/>
    </xf>
    <xf numFmtId="0" fontId="6" fillId="3" borderId="17" xfId="0" applyFont="1" applyFill="1" applyBorder="1" applyAlignment="1">
      <alignment horizontal="center" vertical="center" wrapText="1"/>
    </xf>
    <xf numFmtId="9" fontId="6" fillId="3" borderId="17" xfId="0" applyNumberFormat="1" applyFont="1" applyFill="1" applyBorder="1" applyAlignment="1">
      <alignment horizontal="center" vertical="center" wrapText="1"/>
    </xf>
    <xf numFmtId="3" fontId="4" fillId="7" borderId="17" xfId="0" applyNumberFormat="1" applyFont="1" applyFill="1" applyBorder="1" applyAlignment="1">
      <alignment horizontal="center" vertical="center" wrapText="1"/>
    </xf>
    <xf numFmtId="0" fontId="6" fillId="3" borderId="17" xfId="0" applyFont="1" applyFill="1" applyBorder="1" applyAlignment="1">
      <alignment horizontal="left" vertical="center"/>
    </xf>
    <xf numFmtId="0" fontId="6" fillId="3" borderId="17" xfId="0" applyFont="1" applyFill="1" applyBorder="1" applyAlignment="1">
      <alignment vertical="center"/>
    </xf>
    <xf numFmtId="0" fontId="4" fillId="3" borderId="17" xfId="0" applyFont="1" applyFill="1" applyBorder="1" applyAlignment="1">
      <alignment vertical="center" wrapText="1"/>
    </xf>
    <xf numFmtId="10" fontId="6" fillId="5" borderId="17" xfId="0" applyNumberFormat="1" applyFont="1" applyFill="1" applyBorder="1" applyAlignment="1">
      <alignment horizontal="center" vertical="center" wrapText="1"/>
    </xf>
    <xf numFmtId="164" fontId="8" fillId="8" borderId="17" xfId="0" applyNumberFormat="1" applyFont="1" applyFill="1" applyBorder="1" applyAlignment="1">
      <alignment horizontal="left" vertical="center" wrapText="1"/>
    </xf>
    <xf numFmtId="3" fontId="8" fillId="8" borderId="17" xfId="0" applyNumberFormat="1" applyFont="1" applyFill="1" applyBorder="1" applyAlignment="1">
      <alignment horizontal="center" vertical="center" wrapText="1"/>
    </xf>
    <xf numFmtId="164" fontId="1" fillId="3" borderId="19" xfId="0" applyNumberFormat="1" applyFont="1" applyFill="1" applyBorder="1" applyAlignment="1"/>
    <xf numFmtId="0" fontId="1" fillId="3" borderId="19" xfId="0" applyFont="1" applyFill="1" applyBorder="1" applyAlignment="1"/>
    <xf numFmtId="3" fontId="1" fillId="3" borderId="17" xfId="0" applyNumberFormat="1" applyFont="1" applyFill="1" applyBorder="1" applyAlignment="1">
      <alignment horizontal="right" vertical="center"/>
    </xf>
    <xf numFmtId="3" fontId="6" fillId="3" borderId="17" xfId="0" applyNumberFormat="1" applyFont="1" applyFill="1" applyBorder="1" applyAlignment="1">
      <alignment horizontal="right" vertical="center"/>
    </xf>
    <xf numFmtId="0" fontId="6" fillId="3" borderId="19" xfId="0" applyFont="1" applyFill="1" applyBorder="1" applyAlignment="1"/>
    <xf numFmtId="0" fontId="2" fillId="3" borderId="17" xfId="0" applyFont="1" applyFill="1" applyBorder="1" applyAlignment="1">
      <alignment horizontal="left" vertical="center"/>
    </xf>
    <xf numFmtId="0" fontId="6" fillId="3" borderId="17" xfId="0" applyFont="1" applyFill="1" applyBorder="1" applyAlignment="1">
      <alignment horizontal="left"/>
    </xf>
    <xf numFmtId="164" fontId="4" fillId="3" borderId="19" xfId="0" applyNumberFormat="1" applyFont="1" applyFill="1" applyBorder="1" applyAlignment="1"/>
    <xf numFmtId="0" fontId="4" fillId="3" borderId="19" xfId="0" applyFont="1" applyFill="1" applyBorder="1" applyAlignment="1"/>
    <xf numFmtId="0" fontId="4" fillId="3" borderId="19" xfId="0" applyFont="1" applyFill="1" applyBorder="1" applyAlignment="1">
      <alignment horizontal="center" vertical="center"/>
    </xf>
    <xf numFmtId="164" fontId="6" fillId="3" borderId="19" xfId="0" applyNumberFormat="1" applyFont="1" applyFill="1" applyBorder="1" applyAlignment="1"/>
    <xf numFmtId="0" fontId="1" fillId="3" borderId="19" xfId="0" applyFont="1" applyFill="1" applyBorder="1" applyAlignment="1">
      <alignment horizontal="left"/>
    </xf>
    <xf numFmtId="3" fontId="1" fillId="3" borderId="19" xfId="0" applyNumberFormat="1" applyFont="1" applyFill="1" applyBorder="1" applyAlignment="1">
      <alignment horizontal="right" vertical="center"/>
    </xf>
    <xf numFmtId="0" fontId="1" fillId="3" borderId="19" xfId="0" applyFont="1" applyFill="1" applyBorder="1" applyAlignment="1">
      <alignment horizontal="right" vertical="center"/>
    </xf>
    <xf numFmtId="0" fontId="1" fillId="3" borderId="19" xfId="0" applyFont="1" applyFill="1" applyBorder="1" applyAlignment="1">
      <alignment horizontal="right"/>
    </xf>
    <xf numFmtId="0" fontId="1" fillId="0" borderId="0" xfId="0" applyFont="1" applyAlignment="1"/>
    <xf numFmtId="3" fontId="4" fillId="3" borderId="17" xfId="0" applyNumberFormat="1" applyFont="1" applyFill="1" applyBorder="1" applyAlignment="1">
      <alignment horizontal="center" vertical="center" wrapText="1"/>
    </xf>
    <xf numFmtId="0" fontId="4" fillId="3" borderId="17" xfId="0" applyFont="1" applyFill="1" applyBorder="1" applyAlignment="1">
      <alignment horizontal="center" vertical="center" wrapText="1"/>
    </xf>
    <xf numFmtId="3" fontId="6" fillId="3" borderId="17" xfId="0" applyNumberFormat="1" applyFont="1" applyFill="1" applyBorder="1" applyAlignment="1">
      <alignment horizontal="right" vertical="center" wrapText="1"/>
    </xf>
    <xf numFmtId="165" fontId="6" fillId="0" borderId="17" xfId="0" applyNumberFormat="1" applyFont="1" applyBorder="1" applyAlignment="1">
      <alignment horizontal="right" vertical="center" wrapText="1"/>
    </xf>
    <xf numFmtId="3" fontId="4" fillId="3" borderId="17" xfId="0" applyNumberFormat="1" applyFont="1" applyFill="1" applyBorder="1" applyAlignment="1">
      <alignment horizontal="right" vertical="center" wrapText="1"/>
    </xf>
    <xf numFmtId="165" fontId="2" fillId="0" borderId="17" xfId="0" applyNumberFormat="1" applyFont="1" applyBorder="1" applyAlignment="1">
      <alignment horizontal="right" vertical="center" wrapText="1"/>
    </xf>
    <xf numFmtId="3" fontId="4" fillId="3" borderId="18" xfId="0" applyNumberFormat="1" applyFont="1" applyFill="1" applyBorder="1" applyAlignment="1">
      <alignment horizontal="right" vertical="center" wrapText="1"/>
    </xf>
    <xf numFmtId="3" fontId="2" fillId="0" borderId="0" xfId="0" applyNumberFormat="1" applyFont="1" applyAlignment="1">
      <alignment horizontal="right"/>
    </xf>
    <xf numFmtId="3" fontId="2" fillId="0" borderId="21" xfId="0" applyNumberFormat="1" applyFont="1" applyBorder="1" applyAlignment="1">
      <alignment horizontal="right"/>
    </xf>
    <xf numFmtId="0" fontId="2" fillId="0" borderId="17" xfId="0" applyFont="1" applyBorder="1" applyAlignment="1">
      <alignment horizontal="center"/>
    </xf>
    <xf numFmtId="3" fontId="6" fillId="2" borderId="17" xfId="0" applyNumberFormat="1" applyFont="1" applyFill="1" applyBorder="1" applyAlignment="1">
      <alignment horizontal="right" vertical="center" wrapText="1"/>
    </xf>
    <xf numFmtId="164" fontId="1" fillId="2" borderId="17" xfId="0" applyNumberFormat="1" applyFont="1" applyFill="1" applyBorder="1" applyAlignment="1">
      <alignment horizontal="center" vertical="center"/>
    </xf>
    <xf numFmtId="164" fontId="2" fillId="0" borderId="17" xfId="0" applyNumberFormat="1" applyFont="1" applyBorder="1" applyAlignment="1">
      <alignment horizontal="center" vertical="center"/>
    </xf>
    <xf numFmtId="0" fontId="1" fillId="0" borderId="22" xfId="0" applyFont="1" applyBorder="1" applyAlignment="1"/>
    <xf numFmtId="0" fontId="1" fillId="0" borderId="21" xfId="0" applyFont="1" applyBorder="1" applyAlignment="1"/>
    <xf numFmtId="165" fontId="6" fillId="2" borderId="17" xfId="0" applyNumberFormat="1" applyFont="1" applyFill="1" applyBorder="1" applyAlignment="1">
      <alignment horizontal="right" vertical="center" wrapText="1"/>
    </xf>
    <xf numFmtId="9" fontId="6" fillId="2" borderId="17" xfId="0" applyNumberFormat="1" applyFont="1" applyFill="1" applyBorder="1" applyAlignment="1">
      <alignment horizontal="right" vertical="center" wrapText="1"/>
    </xf>
    <xf numFmtId="0" fontId="1" fillId="0" borderId="23" xfId="0" applyFont="1" applyBorder="1" applyAlignment="1"/>
    <xf numFmtId="164" fontId="1" fillId="0" borderId="17" xfId="0" applyNumberFormat="1" applyFont="1" applyBorder="1" applyAlignment="1">
      <alignment horizontal="center" vertical="center"/>
    </xf>
    <xf numFmtId="164" fontId="2" fillId="0" borderId="17" xfId="0" applyNumberFormat="1" applyFont="1" applyBorder="1" applyAlignment="1">
      <alignment horizontal="right" vertical="center" wrapText="1"/>
    </xf>
    <xf numFmtId="0" fontId="5" fillId="0" borderId="17" xfId="0" applyFont="1" applyBorder="1" applyAlignment="1">
      <alignment horizontal="right" vertical="center" wrapText="1"/>
    </xf>
    <xf numFmtId="9" fontId="5" fillId="0" borderId="17" xfId="0" applyNumberFormat="1" applyFont="1" applyBorder="1" applyAlignment="1">
      <alignment horizontal="center" vertical="center" wrapText="1"/>
    </xf>
    <xf numFmtId="165" fontId="1" fillId="0" borderId="5" xfId="0" applyNumberFormat="1" applyFont="1" applyBorder="1" applyAlignment="1"/>
    <xf numFmtId="164" fontId="1" fillId="0" borderId="5" xfId="0" applyNumberFormat="1" applyFont="1" applyBorder="1" applyAlignment="1"/>
    <xf numFmtId="165" fontId="6" fillId="2" borderId="17" xfId="0" applyNumberFormat="1" applyFont="1" applyFill="1" applyBorder="1" applyAlignment="1">
      <alignment vertical="center" wrapText="1"/>
    </xf>
    <xf numFmtId="3" fontId="6" fillId="5" borderId="17" xfId="0" applyNumberFormat="1" applyFont="1" applyFill="1" applyBorder="1" applyAlignment="1">
      <alignment horizontal="right" vertical="center" wrapText="1"/>
    </xf>
    <xf numFmtId="165" fontId="6" fillId="5" borderId="17" xfId="0" applyNumberFormat="1" applyFont="1" applyFill="1" applyBorder="1" applyAlignment="1">
      <alignment vertical="center" wrapText="1"/>
    </xf>
    <xf numFmtId="165" fontId="1" fillId="0" borderId="17" xfId="0" applyNumberFormat="1" applyFont="1" applyBorder="1" applyAlignment="1"/>
    <xf numFmtId="165" fontId="2" fillId="0" borderId="17" xfId="0" applyNumberFormat="1" applyFont="1" applyBorder="1" applyAlignment="1">
      <alignment horizontal="right"/>
    </xf>
    <xf numFmtId="3" fontId="4" fillId="3" borderId="19" xfId="0" applyNumberFormat="1" applyFont="1" applyFill="1" applyBorder="1" applyAlignment="1">
      <alignment horizontal="right" vertical="center" wrapText="1"/>
    </xf>
    <xf numFmtId="167" fontId="1" fillId="2" borderId="17" xfId="0" applyNumberFormat="1" applyFont="1" applyFill="1" applyBorder="1" applyAlignment="1">
      <alignment horizontal="center" vertical="center"/>
    </xf>
    <xf numFmtId="167" fontId="2" fillId="0" borderId="17" xfId="0" applyNumberFormat="1" applyFont="1" applyBorder="1" applyAlignment="1">
      <alignment horizontal="center" vertical="center"/>
    </xf>
    <xf numFmtId="0" fontId="1" fillId="3" borderId="19" xfId="0" applyFont="1" applyFill="1" applyBorder="1" applyAlignment="1">
      <alignment horizontal="center"/>
    </xf>
    <xf numFmtId="3" fontId="2" fillId="3" borderId="17" xfId="0" applyNumberFormat="1" applyFont="1" applyFill="1" applyBorder="1" applyAlignment="1">
      <alignment horizontal="center" vertical="center" wrapText="1"/>
    </xf>
    <xf numFmtId="0" fontId="1" fillId="3" borderId="20" xfId="0" applyFont="1" applyFill="1" applyBorder="1" applyAlignment="1"/>
    <xf numFmtId="3" fontId="4" fillId="3" borderId="17" xfId="0" applyNumberFormat="1" applyFont="1" applyFill="1" applyBorder="1" applyAlignment="1">
      <alignment horizontal="center" wrapText="1"/>
    </xf>
    <xf numFmtId="3" fontId="6" fillId="3" borderId="17" xfId="0" applyNumberFormat="1" applyFont="1" applyFill="1" applyBorder="1" applyAlignment="1">
      <alignment horizontal="right" wrapText="1"/>
    </xf>
    <xf numFmtId="165" fontId="6" fillId="2" borderId="17" xfId="0" applyNumberFormat="1" applyFont="1" applyFill="1" applyBorder="1" applyAlignment="1">
      <alignment horizontal="right" wrapText="1"/>
    </xf>
    <xf numFmtId="3" fontId="6" fillId="2" borderId="17" xfId="0" applyNumberFormat="1" applyFont="1" applyFill="1" applyBorder="1" applyAlignment="1">
      <alignment horizontal="right" wrapText="1"/>
    </xf>
    <xf numFmtId="3" fontId="6" fillId="0" borderId="17" xfId="0" applyNumberFormat="1" applyFont="1" applyBorder="1" applyAlignment="1">
      <alignment horizontal="right" wrapText="1"/>
    </xf>
    <xf numFmtId="0" fontId="1" fillId="3" borderId="19" xfId="0" applyFont="1" applyFill="1" applyBorder="1" applyAlignment="1">
      <alignment vertical="center"/>
    </xf>
    <xf numFmtId="3" fontId="2" fillId="3" borderId="17" xfId="0" applyNumberFormat="1" applyFont="1" applyFill="1" applyBorder="1" applyAlignment="1">
      <alignment horizontal="right"/>
    </xf>
    <xf numFmtId="3" fontId="4" fillId="3" borderId="17" xfId="0" applyNumberFormat="1" applyFont="1" applyFill="1" applyBorder="1" applyAlignment="1">
      <alignment horizontal="right"/>
    </xf>
    <xf numFmtId="168" fontId="1" fillId="3" borderId="19" xfId="0" applyNumberFormat="1" applyFont="1" applyFill="1" applyBorder="1" applyAlignment="1"/>
    <xf numFmtId="168" fontId="1" fillId="3" borderId="18" xfId="0" applyNumberFormat="1" applyFont="1" applyFill="1" applyBorder="1" applyAlignment="1"/>
    <xf numFmtId="168" fontId="1" fillId="3" borderId="20" xfId="0" applyNumberFormat="1" applyFont="1" applyFill="1" applyBorder="1" applyAlignment="1"/>
    <xf numFmtId="3" fontId="2" fillId="0" borderId="17" xfId="0" applyNumberFormat="1" applyFont="1" applyBorder="1" applyAlignment="1">
      <alignment horizontal="center" vertical="center" wrapText="1"/>
    </xf>
    <xf numFmtId="3" fontId="6" fillId="3" borderId="17" xfId="0" applyNumberFormat="1" applyFont="1" applyFill="1" applyBorder="1" applyAlignment="1">
      <alignment horizontal="right"/>
    </xf>
    <xf numFmtId="0" fontId="1" fillId="3" borderId="18" xfId="0" applyFont="1" applyFill="1" applyBorder="1" applyAlignment="1"/>
    <xf numFmtId="165" fontId="6" fillId="3" borderId="17" xfId="0" applyNumberFormat="1" applyFont="1" applyFill="1" applyBorder="1" applyAlignment="1">
      <alignment horizontal="right"/>
    </xf>
    <xf numFmtId="165" fontId="4" fillId="3" borderId="17" xfId="0" applyNumberFormat="1" applyFont="1" applyFill="1" applyBorder="1" applyAlignment="1">
      <alignment horizontal="right"/>
    </xf>
    <xf numFmtId="9" fontId="6" fillId="5" borderId="17" xfId="0" applyNumberFormat="1" applyFont="1" applyFill="1" applyBorder="1" applyAlignment="1">
      <alignment horizontal="center" vertical="center" wrapText="1"/>
    </xf>
    <xf numFmtId="165" fontId="6" fillId="3" borderId="17" xfId="0" applyNumberFormat="1" applyFont="1" applyFill="1" applyBorder="1" applyAlignment="1">
      <alignment horizontal="right" wrapText="1"/>
    </xf>
    <xf numFmtId="3" fontId="2" fillId="3" borderId="17" xfId="0" applyNumberFormat="1" applyFont="1" applyFill="1" applyBorder="1" applyAlignment="1">
      <alignment horizontal="center"/>
    </xf>
    <xf numFmtId="0" fontId="1" fillId="0" borderId="0" xfId="0" applyFont="1" applyAlignment="1">
      <alignment horizontal="center" vertical="center" wrapText="1"/>
    </xf>
    <xf numFmtId="3" fontId="1" fillId="0" borderId="0" xfId="0" applyNumberFormat="1" applyFont="1" applyAlignment="1">
      <alignment vertical="center" wrapText="1"/>
    </xf>
    <xf numFmtId="3" fontId="1" fillId="0" borderId="0" xfId="0" applyNumberFormat="1" applyFont="1" applyAlignment="1">
      <alignment horizontal="center" vertical="center" wrapText="1"/>
    </xf>
    <xf numFmtId="0" fontId="1" fillId="0" borderId="0" xfId="0" applyFont="1" applyAlignment="1">
      <alignment vertical="center" wrapText="1"/>
    </xf>
    <xf numFmtId="0" fontId="2" fillId="0" borderId="17" xfId="0" applyFont="1" applyBorder="1" applyAlignment="1">
      <alignment horizontal="center" vertical="center" wrapText="1"/>
    </xf>
    <xf numFmtId="0" fontId="1" fillId="0" borderId="17" xfId="0" applyFont="1" applyBorder="1" applyAlignment="1">
      <alignment horizontal="center" vertical="center" wrapText="1"/>
    </xf>
    <xf numFmtId="165" fontId="1" fillId="2" borderId="17" xfId="0" applyNumberFormat="1" applyFont="1" applyFill="1" applyBorder="1" applyAlignment="1">
      <alignment horizontal="center" vertical="center" wrapText="1"/>
    </xf>
    <xf numFmtId="169" fontId="1" fillId="0" borderId="17" xfId="0" applyNumberFormat="1" applyFont="1" applyBorder="1" applyAlignment="1">
      <alignment horizontal="center" vertical="center" wrapText="1"/>
    </xf>
    <xf numFmtId="0" fontId="1" fillId="0" borderId="17" xfId="0" applyFont="1" applyBorder="1" applyAlignment="1">
      <alignment horizontal="right" vertical="center" wrapText="1"/>
    </xf>
    <xf numFmtId="165" fontId="1" fillId="0" borderId="17" xfId="0" applyNumberFormat="1" applyFont="1" applyBorder="1" applyAlignment="1">
      <alignment horizontal="center" vertical="center" wrapText="1"/>
    </xf>
    <xf numFmtId="0" fontId="2" fillId="0" borderId="17" xfId="0" applyFont="1" applyBorder="1" applyAlignment="1">
      <alignment horizontal="right" vertical="center" wrapText="1"/>
    </xf>
    <xf numFmtId="165" fontId="2" fillId="0" borderId="24"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25" xfId="0" applyFont="1" applyBorder="1" applyAlignment="1">
      <alignment horizontal="center" vertical="center" wrapText="1"/>
    </xf>
    <xf numFmtId="0" fontId="1" fillId="2" borderId="17" xfId="0" applyFont="1" applyFill="1" applyBorder="1" applyAlignment="1">
      <alignment horizontal="center" vertical="center" wrapText="1"/>
    </xf>
    <xf numFmtId="10" fontId="1" fillId="2" borderId="17" xfId="0" applyNumberFormat="1" applyFont="1" applyFill="1" applyBorder="1" applyAlignment="1">
      <alignment horizontal="center" vertical="center" wrapText="1"/>
    </xf>
    <xf numFmtId="10" fontId="1" fillId="0" borderId="17" xfId="0" applyNumberFormat="1"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3" fontId="2" fillId="0" borderId="27" xfId="0" applyNumberFormat="1" applyFont="1" applyBorder="1" applyAlignment="1">
      <alignment horizontal="center" vertical="center" wrapText="1"/>
    </xf>
    <xf numFmtId="3" fontId="2" fillId="0" borderId="28" xfId="0" applyNumberFormat="1" applyFont="1" applyBorder="1" applyAlignment="1">
      <alignment horizontal="center" vertical="center" wrapText="1"/>
    </xf>
    <xf numFmtId="0" fontId="1" fillId="0" borderId="29" xfId="0" applyFont="1" applyBorder="1" applyAlignment="1">
      <alignment horizontal="center" vertical="center" wrapText="1"/>
    </xf>
    <xf numFmtId="165" fontId="1" fillId="0" borderId="30" xfId="0" applyNumberFormat="1" applyFont="1" applyBorder="1" applyAlignment="1">
      <alignment horizontal="center" vertical="center" wrapText="1"/>
    </xf>
    <xf numFmtId="0" fontId="1" fillId="0" borderId="31" xfId="0" applyFont="1" applyBorder="1" applyAlignment="1">
      <alignment horizontal="center" vertical="center" wrapText="1"/>
    </xf>
    <xf numFmtId="169" fontId="1" fillId="0" borderId="32" xfId="0" applyNumberFormat="1" applyFont="1" applyBorder="1" applyAlignment="1">
      <alignment horizontal="center" vertical="center" wrapText="1"/>
    </xf>
    <xf numFmtId="165" fontId="1" fillId="0" borderId="32" xfId="0" applyNumberFormat="1" applyFont="1" applyBorder="1" applyAlignment="1">
      <alignment horizontal="center" vertical="center" wrapText="1"/>
    </xf>
    <xf numFmtId="165" fontId="1" fillId="0" borderId="33" xfId="0" applyNumberFormat="1" applyFont="1" applyBorder="1" applyAlignment="1">
      <alignment horizontal="center" vertical="center" wrapText="1"/>
    </xf>
    <xf numFmtId="0" fontId="2" fillId="0" borderId="5" xfId="0" applyFont="1" applyBorder="1" applyAlignment="1"/>
    <xf numFmtId="0" fontId="9" fillId="5" borderId="34" xfId="0" applyFont="1" applyFill="1" applyBorder="1" applyAlignment="1">
      <alignment horizontal="center" vertical="center"/>
    </xf>
    <xf numFmtId="0" fontId="4" fillId="4" borderId="34" xfId="0" applyFont="1" applyFill="1" applyBorder="1" applyAlignment="1">
      <alignment horizontal="center" vertical="center"/>
    </xf>
    <xf numFmtId="0" fontId="9" fillId="5" borderId="34" xfId="0" applyFont="1" applyFill="1" applyBorder="1" applyAlignment="1">
      <alignment horizontal="center" vertical="center" wrapText="1"/>
    </xf>
    <xf numFmtId="9" fontId="1" fillId="0" borderId="37" xfId="0" applyNumberFormat="1" applyFont="1" applyBorder="1" applyAlignment="1"/>
    <xf numFmtId="0" fontId="1" fillId="0" borderId="38" xfId="0" applyFont="1" applyBorder="1" applyAlignment="1"/>
    <xf numFmtId="0" fontId="1" fillId="0" borderId="37" xfId="0" applyFont="1" applyBorder="1" applyAlignment="1"/>
    <xf numFmtId="0" fontId="2" fillId="0" borderId="38" xfId="0" applyFont="1" applyBorder="1" applyAlignment="1"/>
    <xf numFmtId="9" fontId="1" fillId="0" borderId="38" xfId="0" applyNumberFormat="1" applyFont="1" applyBorder="1" applyAlignment="1"/>
    <xf numFmtId="0" fontId="1" fillId="0" borderId="23" xfId="0" applyFont="1" applyBorder="1" applyAlignment="1">
      <alignment wrapText="1"/>
    </xf>
    <xf numFmtId="0" fontId="1" fillId="0" borderId="39" xfId="0" applyFont="1" applyBorder="1" applyAlignment="1"/>
    <xf numFmtId="0" fontId="1" fillId="0" borderId="40" xfId="0" applyFont="1" applyBorder="1" applyAlignment="1"/>
    <xf numFmtId="0" fontId="1" fillId="0" borderId="41" xfId="0" applyFont="1" applyBorder="1" applyAlignment="1"/>
    <xf numFmtId="0" fontId="1" fillId="2" borderId="38" xfId="0" applyFont="1" applyFill="1" applyBorder="1" applyAlignment="1">
      <alignment vertical="center"/>
    </xf>
    <xf numFmtId="0" fontId="2" fillId="0" borderId="38" xfId="0" applyFont="1" applyBorder="1" applyAlignment="1">
      <alignment vertical="center"/>
    </xf>
    <xf numFmtId="0" fontId="1" fillId="0" borderId="42" xfId="0" applyFont="1" applyBorder="1" applyAlignment="1">
      <alignment vertical="center"/>
    </xf>
    <xf numFmtId="0" fontId="1" fillId="0" borderId="42" xfId="0" applyFont="1" applyBorder="1" applyAlignment="1"/>
    <xf numFmtId="0" fontId="1" fillId="4" borderId="38" xfId="0" applyFont="1" applyFill="1" applyBorder="1" applyAlignment="1">
      <alignment vertical="center"/>
    </xf>
    <xf numFmtId="0" fontId="1" fillId="5" borderId="38" xfId="0" applyFont="1" applyFill="1" applyBorder="1" applyAlignment="1">
      <alignment vertical="center"/>
    </xf>
    <xf numFmtId="0" fontId="1" fillId="0" borderId="38" xfId="0" applyFont="1" applyBorder="1" applyAlignment="1">
      <alignment wrapText="1"/>
    </xf>
    <xf numFmtId="0" fontId="1" fillId="0" borderId="15" xfId="0" applyFont="1" applyBorder="1" applyAlignment="1">
      <alignment vertical="top" wrapText="1"/>
    </xf>
    <xf numFmtId="0" fontId="1" fillId="0" borderId="5" xfId="0" applyFont="1" applyBorder="1" applyAlignment="1">
      <alignment vertical="top" wrapText="1"/>
    </xf>
    <xf numFmtId="0" fontId="1" fillId="0" borderId="0" xfId="0" applyFont="1" applyAlignment="1">
      <alignment vertical="top" wrapText="1"/>
    </xf>
    <xf numFmtId="0" fontId="2" fillId="0" borderId="6" xfId="0" applyFont="1" applyBorder="1" applyAlignment="1">
      <alignment horizontal="center" vertical="center"/>
    </xf>
    <xf numFmtId="0" fontId="3" fillId="0" borderId="9" xfId="0" applyFont="1" applyBorder="1"/>
    <xf numFmtId="0" fontId="3" fillId="0" borderId="12" xfId="0" applyFont="1" applyBorder="1"/>
    <xf numFmtId="0" fontId="2" fillId="0" borderId="9" xfId="0" applyFont="1" applyBorder="1" applyAlignment="1">
      <alignment horizontal="center" vertical="center"/>
    </xf>
    <xf numFmtId="0" fontId="9" fillId="5" borderId="35" xfId="0" applyFont="1" applyFill="1" applyBorder="1" applyAlignment="1">
      <alignment horizontal="center" vertical="center" wrapText="1"/>
    </xf>
    <xf numFmtId="0" fontId="3" fillId="0" borderId="36" xfId="0" applyFont="1" applyBorder="1"/>
    <xf numFmtId="0" fontId="10" fillId="6" borderId="37" xfId="0" applyFont="1" applyFill="1" applyBorder="1" applyAlignment="1">
      <alignment horizontal="left" vertical="center"/>
    </xf>
    <xf numFmtId="0" fontId="3" fillId="0" borderId="43" xfId="0" applyFont="1" applyBorder="1"/>
    <xf numFmtId="0" fontId="3" fillId="0" borderId="44" xfId="0" applyFont="1" applyBorder="1"/>
    <xf numFmtId="0" fontId="1" fillId="0" borderId="37" xfId="0" applyFont="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4140625" defaultRowHeight="15" customHeight="1"/>
  <cols>
    <col min="1" max="1" width="9.109375" customWidth="1"/>
    <col min="2" max="2" width="98.6640625" customWidth="1"/>
    <col min="3" max="3" width="6.5546875" customWidth="1"/>
    <col min="4" max="14" width="9.109375" customWidth="1"/>
    <col min="15" max="22" width="8" customWidth="1"/>
  </cols>
  <sheetData>
    <row r="1" spans="1:26" ht="14.4">
      <c r="A1" s="1"/>
      <c r="B1" s="2" t="s">
        <v>0</v>
      </c>
      <c r="C1" s="3"/>
      <c r="D1" s="4"/>
      <c r="E1" s="5"/>
      <c r="F1" s="5"/>
      <c r="G1" s="5"/>
      <c r="H1" s="5"/>
      <c r="I1" s="5"/>
      <c r="J1" s="5"/>
      <c r="K1" s="5"/>
      <c r="L1" s="5"/>
      <c r="M1" s="5"/>
      <c r="N1" s="5"/>
      <c r="O1" s="5"/>
      <c r="P1" s="5"/>
      <c r="Q1" s="5"/>
      <c r="R1" s="5"/>
      <c r="S1" s="5"/>
      <c r="T1" s="5"/>
      <c r="U1" s="5"/>
      <c r="V1" s="5"/>
      <c r="W1" s="5"/>
      <c r="X1" s="5"/>
      <c r="Y1" s="5"/>
      <c r="Z1" s="5"/>
    </row>
    <row r="2" spans="1:26" ht="165" customHeight="1">
      <c r="A2" s="6" t="s">
        <v>1</v>
      </c>
      <c r="B2" s="7" t="s">
        <v>2</v>
      </c>
      <c r="C2" s="8"/>
      <c r="D2" s="4"/>
      <c r="E2" s="5"/>
      <c r="F2" s="5"/>
      <c r="G2" s="5"/>
      <c r="H2" s="5"/>
      <c r="I2" s="5"/>
      <c r="J2" s="5"/>
      <c r="K2" s="5"/>
      <c r="L2" s="5"/>
      <c r="M2" s="5"/>
      <c r="N2" s="5"/>
      <c r="O2" s="5"/>
      <c r="P2" s="5"/>
      <c r="Q2" s="5"/>
      <c r="R2" s="5"/>
      <c r="S2" s="5"/>
      <c r="T2" s="5"/>
      <c r="U2" s="5"/>
      <c r="V2" s="5"/>
      <c r="W2" s="5"/>
      <c r="X2" s="5"/>
      <c r="Y2" s="5"/>
      <c r="Z2" s="5"/>
    </row>
    <row r="3" spans="1:26" ht="14.4">
      <c r="A3" s="203" t="s">
        <v>3</v>
      </c>
      <c r="B3" s="9" t="s">
        <v>4</v>
      </c>
      <c r="C3" s="10"/>
      <c r="D3" s="4"/>
      <c r="E3" s="5"/>
      <c r="F3" s="5"/>
      <c r="G3" s="5"/>
      <c r="H3" s="5"/>
      <c r="I3" s="5"/>
      <c r="J3" s="5"/>
      <c r="K3" s="5"/>
      <c r="L3" s="5"/>
      <c r="M3" s="5"/>
      <c r="N3" s="5"/>
      <c r="O3" s="5"/>
      <c r="P3" s="5"/>
      <c r="Q3" s="5"/>
      <c r="R3" s="5"/>
      <c r="S3" s="5"/>
      <c r="T3" s="5"/>
      <c r="U3" s="5"/>
      <c r="V3" s="5"/>
      <c r="W3" s="5"/>
      <c r="X3" s="5"/>
      <c r="Y3" s="5"/>
      <c r="Z3" s="5"/>
    </row>
    <row r="4" spans="1:26" ht="14.4">
      <c r="A4" s="204"/>
      <c r="B4" s="11" t="s">
        <v>5</v>
      </c>
      <c r="C4" s="12"/>
      <c r="D4" s="13"/>
      <c r="E4" s="14"/>
      <c r="F4" s="14"/>
      <c r="G4" s="14"/>
      <c r="H4" s="14"/>
      <c r="I4" s="14"/>
      <c r="J4" s="14"/>
      <c r="K4" s="14"/>
      <c r="L4" s="14"/>
      <c r="M4" s="14"/>
      <c r="N4" s="14"/>
      <c r="O4" s="5"/>
      <c r="P4" s="5"/>
      <c r="Q4" s="5"/>
      <c r="R4" s="5"/>
      <c r="S4" s="5"/>
      <c r="T4" s="5"/>
      <c r="U4" s="5"/>
      <c r="V4" s="5"/>
      <c r="W4" s="5"/>
      <c r="X4" s="5"/>
      <c r="Y4" s="5"/>
      <c r="Z4" s="5"/>
    </row>
    <row r="5" spans="1:26" ht="3.75" customHeight="1">
      <c r="A5" s="204"/>
      <c r="B5" s="11"/>
      <c r="C5" s="15"/>
      <c r="D5" s="13"/>
      <c r="E5" s="14"/>
      <c r="F5" s="14"/>
      <c r="G5" s="14"/>
      <c r="H5" s="14"/>
      <c r="I5" s="14"/>
      <c r="J5" s="14"/>
      <c r="K5" s="14"/>
      <c r="L5" s="14"/>
      <c r="M5" s="14"/>
      <c r="N5" s="14"/>
      <c r="O5" s="5"/>
      <c r="P5" s="5"/>
      <c r="Q5" s="5"/>
      <c r="R5" s="5"/>
      <c r="S5" s="5"/>
      <c r="T5" s="5"/>
      <c r="U5" s="5"/>
      <c r="V5" s="5"/>
      <c r="W5" s="5"/>
      <c r="X5" s="5"/>
      <c r="Y5" s="5"/>
      <c r="Z5" s="5"/>
    </row>
    <row r="6" spans="1:26" ht="14.4">
      <c r="A6" s="204"/>
      <c r="B6" s="11" t="s">
        <v>6</v>
      </c>
      <c r="C6" s="16"/>
      <c r="D6" s="13"/>
      <c r="E6" s="14"/>
      <c r="F6" s="14"/>
      <c r="G6" s="14"/>
      <c r="H6" s="14"/>
      <c r="I6" s="14"/>
      <c r="J6" s="14"/>
      <c r="K6" s="14"/>
      <c r="L6" s="14"/>
      <c r="M6" s="14"/>
      <c r="N6" s="14"/>
      <c r="O6" s="5"/>
      <c r="P6" s="5"/>
      <c r="Q6" s="5"/>
      <c r="R6" s="5"/>
      <c r="S6" s="5"/>
      <c r="T6" s="5"/>
      <c r="U6" s="5"/>
      <c r="V6" s="5"/>
      <c r="W6" s="5"/>
      <c r="X6" s="5"/>
      <c r="Y6" s="5"/>
      <c r="Z6" s="5"/>
    </row>
    <row r="7" spans="1:26" ht="3.75" customHeight="1">
      <c r="A7" s="204"/>
      <c r="B7" s="11"/>
      <c r="C7" s="15"/>
      <c r="D7" s="13"/>
      <c r="E7" s="14"/>
      <c r="F7" s="14"/>
      <c r="G7" s="14"/>
      <c r="H7" s="14"/>
      <c r="I7" s="14"/>
      <c r="J7" s="14"/>
      <c r="K7" s="14"/>
      <c r="L7" s="14"/>
      <c r="M7" s="14"/>
      <c r="N7" s="14"/>
      <c r="O7" s="5"/>
      <c r="P7" s="5"/>
      <c r="Q7" s="5"/>
      <c r="R7" s="5"/>
      <c r="S7" s="5"/>
      <c r="T7" s="5"/>
      <c r="U7" s="5"/>
      <c r="V7" s="5"/>
      <c r="W7" s="5"/>
      <c r="X7" s="5"/>
      <c r="Y7" s="5"/>
      <c r="Z7" s="5"/>
    </row>
    <row r="8" spans="1:26" ht="14.4">
      <c r="A8" s="205"/>
      <c r="B8" s="17" t="s">
        <v>7</v>
      </c>
      <c r="C8" s="18"/>
      <c r="D8" s="13"/>
      <c r="E8" s="14"/>
      <c r="F8" s="14"/>
      <c r="G8" s="14"/>
      <c r="H8" s="14"/>
      <c r="I8" s="14"/>
      <c r="J8" s="14"/>
      <c r="K8" s="14"/>
      <c r="L8" s="14"/>
      <c r="M8" s="14"/>
      <c r="N8" s="14"/>
      <c r="O8" s="5"/>
      <c r="P8" s="5"/>
      <c r="Q8" s="5"/>
      <c r="R8" s="5"/>
      <c r="S8" s="5"/>
      <c r="T8" s="5"/>
      <c r="U8" s="5"/>
      <c r="V8" s="5"/>
      <c r="W8" s="5"/>
      <c r="X8" s="5"/>
      <c r="Y8" s="5"/>
      <c r="Z8" s="5"/>
    </row>
    <row r="9" spans="1:26" ht="14.4">
      <c r="A9" s="6" t="s">
        <v>8</v>
      </c>
      <c r="B9" s="19" t="s">
        <v>9</v>
      </c>
      <c r="C9" s="8"/>
      <c r="D9" s="4"/>
      <c r="E9" s="5"/>
      <c r="F9" s="5"/>
      <c r="G9" s="5"/>
      <c r="H9" s="5"/>
      <c r="I9" s="5"/>
      <c r="J9" s="5"/>
      <c r="K9" s="5"/>
      <c r="L9" s="5"/>
      <c r="M9" s="5"/>
      <c r="N9" s="5"/>
      <c r="O9" s="5"/>
      <c r="P9" s="5"/>
      <c r="Q9" s="5"/>
      <c r="R9" s="5"/>
      <c r="S9" s="5"/>
      <c r="T9" s="5"/>
      <c r="U9" s="5"/>
      <c r="V9" s="5"/>
      <c r="W9" s="5"/>
      <c r="X9" s="5"/>
      <c r="Y9" s="5"/>
      <c r="Z9" s="5"/>
    </row>
    <row r="10" spans="1:26" ht="14.4">
      <c r="A10" s="206" t="s">
        <v>10</v>
      </c>
      <c r="B10" s="20" t="s">
        <v>11</v>
      </c>
      <c r="C10" s="21"/>
      <c r="D10" s="4"/>
      <c r="E10" s="5"/>
      <c r="F10" s="5"/>
      <c r="G10" s="5"/>
      <c r="H10" s="5"/>
      <c r="I10" s="5"/>
      <c r="J10" s="5"/>
      <c r="K10" s="5"/>
      <c r="L10" s="5"/>
      <c r="M10" s="5"/>
      <c r="N10" s="5"/>
      <c r="O10" s="5"/>
      <c r="P10" s="5"/>
      <c r="Q10" s="5"/>
      <c r="R10" s="5"/>
      <c r="S10" s="5"/>
      <c r="T10" s="5"/>
      <c r="U10" s="5"/>
      <c r="V10" s="5"/>
      <c r="W10" s="5"/>
      <c r="X10" s="5"/>
      <c r="Y10" s="5"/>
      <c r="Z10" s="5"/>
    </row>
    <row r="11" spans="1:26" ht="60" customHeight="1">
      <c r="A11" s="204"/>
      <c r="B11" s="22" t="s">
        <v>12</v>
      </c>
      <c r="C11" s="23"/>
      <c r="D11" s="4"/>
      <c r="E11" s="5"/>
      <c r="F11" s="5"/>
      <c r="G11" s="5"/>
      <c r="H11" s="5"/>
      <c r="I11" s="5"/>
      <c r="J11" s="5"/>
      <c r="K11" s="5"/>
      <c r="L11" s="5"/>
      <c r="M11" s="5"/>
      <c r="N11" s="5"/>
      <c r="O11" s="5"/>
      <c r="P11" s="5"/>
      <c r="Q11" s="5"/>
      <c r="R11" s="5"/>
      <c r="S11" s="5"/>
      <c r="T11" s="5"/>
      <c r="U11" s="5"/>
      <c r="V11" s="5"/>
      <c r="W11" s="5"/>
      <c r="X11" s="5"/>
      <c r="Y11" s="5"/>
      <c r="Z11" s="5"/>
    </row>
    <row r="12" spans="1:26" ht="60" customHeight="1">
      <c r="A12" s="204"/>
      <c r="B12" s="22" t="s">
        <v>13</v>
      </c>
      <c r="C12" s="23"/>
      <c r="D12" s="4"/>
      <c r="E12" s="5"/>
      <c r="F12" s="5"/>
      <c r="G12" s="5"/>
      <c r="H12" s="5"/>
      <c r="I12" s="5"/>
      <c r="J12" s="5"/>
      <c r="K12" s="5"/>
      <c r="L12" s="5"/>
      <c r="M12" s="5"/>
      <c r="N12" s="5"/>
      <c r="O12" s="5"/>
      <c r="P12" s="5"/>
      <c r="Q12" s="5"/>
      <c r="R12" s="5"/>
      <c r="S12" s="5"/>
      <c r="T12" s="5"/>
      <c r="U12" s="5"/>
      <c r="V12" s="5"/>
      <c r="W12" s="5"/>
      <c r="X12" s="5"/>
      <c r="Y12" s="5"/>
      <c r="Z12" s="5"/>
    </row>
    <row r="13" spans="1:26" ht="14.4">
      <c r="A13" s="204"/>
      <c r="B13" s="22" t="s">
        <v>14</v>
      </c>
      <c r="C13" s="23"/>
      <c r="D13" s="4"/>
      <c r="E13" s="5"/>
      <c r="F13" s="5"/>
      <c r="G13" s="5"/>
      <c r="H13" s="5"/>
      <c r="I13" s="5"/>
      <c r="J13" s="5"/>
      <c r="K13" s="5"/>
      <c r="L13" s="5"/>
      <c r="M13" s="5"/>
      <c r="N13" s="5"/>
      <c r="O13" s="5"/>
      <c r="P13" s="5"/>
      <c r="Q13" s="5"/>
      <c r="R13" s="5"/>
      <c r="S13" s="5"/>
      <c r="T13" s="5"/>
      <c r="U13" s="5"/>
      <c r="V13" s="5"/>
      <c r="W13" s="5"/>
      <c r="X13" s="5"/>
      <c r="Y13" s="5"/>
      <c r="Z13" s="5"/>
    </row>
    <row r="14" spans="1:26" ht="30" customHeight="1">
      <c r="A14" s="204"/>
      <c r="B14" s="22" t="s">
        <v>15</v>
      </c>
      <c r="C14" s="23"/>
      <c r="D14" s="4"/>
      <c r="E14" s="5"/>
      <c r="F14" s="5"/>
      <c r="G14" s="5"/>
      <c r="H14" s="5"/>
      <c r="I14" s="5"/>
      <c r="J14" s="5"/>
      <c r="K14" s="5"/>
      <c r="L14" s="5"/>
      <c r="M14" s="5"/>
      <c r="N14" s="5"/>
      <c r="O14" s="5"/>
      <c r="P14" s="5"/>
      <c r="Q14" s="5"/>
      <c r="R14" s="5"/>
      <c r="S14" s="5"/>
      <c r="T14" s="5"/>
      <c r="U14" s="5"/>
      <c r="V14" s="5"/>
      <c r="W14" s="5"/>
      <c r="X14" s="5"/>
      <c r="Y14" s="5"/>
      <c r="Z14" s="5"/>
    </row>
    <row r="15" spans="1:26" ht="45" customHeight="1">
      <c r="A15" s="204"/>
      <c r="B15" s="22" t="s">
        <v>16</v>
      </c>
      <c r="C15" s="23"/>
      <c r="D15" s="4"/>
      <c r="E15" s="5"/>
      <c r="F15" s="5"/>
      <c r="G15" s="5"/>
      <c r="H15" s="5"/>
      <c r="I15" s="5"/>
      <c r="J15" s="5"/>
      <c r="K15" s="5"/>
      <c r="L15" s="5"/>
      <c r="M15" s="5"/>
      <c r="N15" s="5"/>
      <c r="O15" s="5"/>
      <c r="P15" s="5"/>
      <c r="Q15" s="5"/>
      <c r="R15" s="5"/>
      <c r="S15" s="5"/>
      <c r="T15" s="5"/>
      <c r="U15" s="5"/>
      <c r="V15" s="5"/>
      <c r="W15" s="5"/>
      <c r="X15" s="5"/>
      <c r="Y15" s="5"/>
      <c r="Z15" s="5"/>
    </row>
    <row r="16" spans="1:26" ht="30" customHeight="1">
      <c r="A16" s="204"/>
      <c r="B16" s="22" t="s">
        <v>17</v>
      </c>
      <c r="C16" s="23"/>
      <c r="D16" s="4"/>
      <c r="E16" s="5"/>
      <c r="F16" s="5"/>
      <c r="G16" s="5"/>
      <c r="H16" s="5"/>
      <c r="I16" s="5"/>
      <c r="J16" s="5"/>
      <c r="K16" s="5"/>
      <c r="L16" s="5"/>
      <c r="M16" s="5"/>
      <c r="N16" s="5"/>
      <c r="O16" s="5"/>
      <c r="P16" s="5"/>
      <c r="Q16" s="5"/>
      <c r="R16" s="5"/>
      <c r="S16" s="5"/>
      <c r="T16" s="5"/>
      <c r="U16" s="5"/>
      <c r="V16" s="5"/>
      <c r="W16" s="5"/>
      <c r="X16" s="5"/>
      <c r="Y16" s="5"/>
      <c r="Z16" s="5"/>
    </row>
    <row r="17" spans="1:26" ht="45" customHeight="1">
      <c r="A17" s="204"/>
      <c r="B17" s="22" t="s">
        <v>18</v>
      </c>
      <c r="C17" s="23"/>
      <c r="D17" s="4"/>
      <c r="E17" s="5"/>
      <c r="F17" s="5"/>
      <c r="G17" s="5"/>
      <c r="H17" s="5"/>
      <c r="I17" s="5"/>
      <c r="J17" s="5"/>
      <c r="K17" s="5"/>
      <c r="L17" s="5"/>
      <c r="M17" s="5"/>
      <c r="N17" s="5"/>
      <c r="O17" s="5"/>
      <c r="P17" s="5"/>
      <c r="Q17" s="5"/>
      <c r="R17" s="5"/>
      <c r="S17" s="5"/>
      <c r="T17" s="5"/>
      <c r="U17" s="5"/>
      <c r="V17" s="5"/>
      <c r="W17" s="5"/>
      <c r="X17" s="5"/>
      <c r="Y17" s="5"/>
      <c r="Z17" s="5"/>
    </row>
    <row r="18" spans="1:26" ht="45" customHeight="1">
      <c r="A18" s="205"/>
      <c r="B18" s="24" t="s">
        <v>19</v>
      </c>
      <c r="C18" s="25"/>
      <c r="D18" s="4"/>
      <c r="E18" s="5"/>
      <c r="F18" s="5"/>
      <c r="G18" s="5"/>
      <c r="H18" s="5"/>
      <c r="I18" s="5"/>
      <c r="J18" s="5"/>
      <c r="K18" s="5"/>
      <c r="L18" s="5"/>
      <c r="M18" s="5"/>
      <c r="N18" s="5"/>
      <c r="O18" s="5"/>
      <c r="P18" s="5"/>
      <c r="Q18" s="5"/>
      <c r="R18" s="5"/>
      <c r="S18" s="5"/>
      <c r="T18" s="5"/>
      <c r="U18" s="5"/>
      <c r="V18" s="5"/>
      <c r="W18" s="5"/>
      <c r="X18" s="5"/>
      <c r="Y18" s="5"/>
      <c r="Z18" s="5"/>
    </row>
    <row r="19" spans="1:26" ht="14.4">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4.4">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5.75" customHeight="1">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5.7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75" customHeight="1">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75" customHeight="1">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75" customHeight="1">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3:A8"/>
    <mergeCell ref="A10:A18"/>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80"/>
  </sheetPr>
  <dimension ref="A1:Z1000"/>
  <sheetViews>
    <sheetView workbookViewId="0"/>
  </sheetViews>
  <sheetFormatPr defaultColWidth="14.44140625" defaultRowHeight="15" customHeight="1"/>
  <cols>
    <col min="1" max="1" width="9.6640625" customWidth="1"/>
    <col min="2" max="2" width="9.109375" customWidth="1"/>
    <col min="3" max="3" width="10" customWidth="1"/>
    <col min="4" max="6" width="9.109375" customWidth="1"/>
    <col min="7" max="7" width="26.44140625" customWidth="1"/>
    <col min="8" max="8" width="10" customWidth="1"/>
    <col min="9" max="10" width="9.109375" customWidth="1"/>
    <col min="11" max="13" width="8.5546875" customWidth="1"/>
    <col min="14" max="14" width="14.109375" customWidth="1"/>
    <col min="15" max="15" width="8.5546875" customWidth="1"/>
    <col min="16" max="26" width="8" customWidth="1"/>
  </cols>
  <sheetData>
    <row r="1" spans="1:26" ht="14.4">
      <c r="A1" s="180" t="s">
        <v>185</v>
      </c>
      <c r="B1" s="5"/>
      <c r="C1" s="5"/>
      <c r="D1" s="5"/>
      <c r="E1" s="5"/>
      <c r="F1" s="5"/>
      <c r="G1" s="5"/>
      <c r="H1" s="5"/>
      <c r="I1" s="5"/>
      <c r="J1" s="5"/>
      <c r="K1" s="5"/>
      <c r="L1" s="5"/>
      <c r="M1" s="5"/>
      <c r="N1" s="5"/>
      <c r="O1" s="5"/>
      <c r="P1" s="98"/>
      <c r="Q1" s="98"/>
      <c r="R1" s="98"/>
      <c r="S1" s="98"/>
      <c r="T1" s="98"/>
      <c r="U1" s="98"/>
      <c r="V1" s="98"/>
      <c r="W1" s="98"/>
      <c r="X1" s="98"/>
      <c r="Y1" s="98"/>
      <c r="Z1" s="98"/>
    </row>
    <row r="2" spans="1:26" ht="36" customHeight="1">
      <c r="A2" s="181" t="s">
        <v>186</v>
      </c>
      <c r="B2" s="182" t="s">
        <v>187</v>
      </c>
      <c r="C2" s="183" t="s">
        <v>95</v>
      </c>
      <c r="D2" s="183" t="s">
        <v>96</v>
      </c>
      <c r="E2" s="207" t="s">
        <v>136</v>
      </c>
      <c r="F2" s="208"/>
      <c r="G2" s="207" t="s">
        <v>188</v>
      </c>
      <c r="H2" s="208"/>
      <c r="I2" s="5"/>
      <c r="J2" s="5"/>
      <c r="K2" s="5"/>
      <c r="L2" s="5"/>
      <c r="M2" s="5"/>
      <c r="N2" s="5"/>
      <c r="O2" s="5"/>
      <c r="P2" s="98"/>
      <c r="Q2" s="98"/>
      <c r="R2" s="98"/>
      <c r="S2" s="98"/>
      <c r="T2" s="98"/>
      <c r="U2" s="98"/>
      <c r="V2" s="98"/>
      <c r="W2" s="98"/>
      <c r="X2" s="98"/>
      <c r="Y2" s="98"/>
      <c r="Z2" s="98"/>
    </row>
    <row r="3" spans="1:26" ht="14.4">
      <c r="A3" s="184">
        <v>0.04</v>
      </c>
      <c r="B3" s="185">
        <v>0</v>
      </c>
      <c r="C3" s="185">
        <v>1E-4</v>
      </c>
      <c r="D3" s="186">
        <v>3.5000000000000003E-2</v>
      </c>
      <c r="E3" s="185" t="s">
        <v>138</v>
      </c>
      <c r="F3" s="185">
        <v>52000</v>
      </c>
      <c r="G3" s="187" t="s">
        <v>189</v>
      </c>
      <c r="H3" s="188"/>
      <c r="I3" s="4"/>
      <c r="J3" s="5"/>
      <c r="K3" s="5"/>
      <c r="L3" s="5"/>
      <c r="M3" s="5"/>
      <c r="N3" s="5"/>
      <c r="O3" s="5"/>
      <c r="P3" s="98"/>
      <c r="Q3" s="98"/>
      <c r="R3" s="98"/>
      <c r="S3" s="98"/>
      <c r="T3" s="98"/>
      <c r="U3" s="98"/>
      <c r="V3" s="98"/>
      <c r="W3" s="98"/>
      <c r="X3" s="98"/>
      <c r="Y3" s="98"/>
      <c r="Z3" s="98"/>
    </row>
    <row r="4" spans="1:26" ht="14.4">
      <c r="A4" s="184">
        <v>0.1</v>
      </c>
      <c r="B4" s="185">
        <v>30</v>
      </c>
      <c r="C4" s="189"/>
      <c r="D4" s="190"/>
      <c r="E4" s="185" t="s">
        <v>139</v>
      </c>
      <c r="F4" s="185">
        <v>32000</v>
      </c>
      <c r="G4" s="185" t="s">
        <v>149</v>
      </c>
      <c r="H4" s="188">
        <v>0.2</v>
      </c>
      <c r="I4" s="4"/>
      <c r="J4" s="5"/>
      <c r="K4" s="5"/>
      <c r="L4" s="5"/>
      <c r="M4" s="5"/>
      <c r="N4" s="5"/>
      <c r="O4" s="5"/>
      <c r="P4" s="98"/>
      <c r="Q4" s="98"/>
      <c r="R4" s="98"/>
      <c r="S4" s="98"/>
      <c r="T4" s="98"/>
      <c r="U4" s="98"/>
      <c r="V4" s="98"/>
      <c r="W4" s="98"/>
      <c r="X4" s="98"/>
      <c r="Y4" s="98"/>
      <c r="Z4" s="98"/>
    </row>
    <row r="5" spans="1:26" ht="14.4">
      <c r="A5" s="184">
        <v>0.22</v>
      </c>
      <c r="B5" s="185">
        <v>60</v>
      </c>
      <c r="C5" s="4"/>
      <c r="D5" s="191"/>
      <c r="E5" s="185" t="s">
        <v>140</v>
      </c>
      <c r="F5" s="185">
        <v>26000</v>
      </c>
      <c r="G5" s="185" t="s">
        <v>150</v>
      </c>
      <c r="H5" s="188">
        <v>0.2</v>
      </c>
      <c r="I5" s="4"/>
      <c r="J5" s="5"/>
      <c r="K5" s="5"/>
      <c r="L5" s="5"/>
      <c r="M5" s="5"/>
      <c r="N5" s="5"/>
      <c r="O5" s="5"/>
      <c r="P5" s="98"/>
      <c r="Q5" s="98"/>
      <c r="R5" s="98"/>
      <c r="S5" s="98"/>
      <c r="T5" s="98"/>
      <c r="U5" s="98"/>
      <c r="V5" s="98"/>
      <c r="W5" s="98"/>
      <c r="X5" s="98"/>
      <c r="Y5" s="98"/>
      <c r="Z5" s="98"/>
    </row>
    <row r="6" spans="1:26" ht="14.4">
      <c r="A6" s="190"/>
      <c r="B6" s="185">
        <v>90</v>
      </c>
      <c r="C6" s="4"/>
      <c r="D6" s="5"/>
      <c r="E6" s="56"/>
      <c r="F6" s="190"/>
      <c r="G6" s="185" t="s">
        <v>151</v>
      </c>
      <c r="H6" s="188">
        <v>0.2</v>
      </c>
      <c r="I6" s="4"/>
      <c r="J6" s="5"/>
      <c r="K6" s="5"/>
      <c r="L6" s="5"/>
      <c r="M6" s="5"/>
      <c r="N6" s="5"/>
      <c r="O6" s="5"/>
      <c r="P6" s="98"/>
      <c r="Q6" s="98"/>
      <c r="R6" s="98"/>
      <c r="S6" s="98"/>
      <c r="T6" s="98"/>
      <c r="U6" s="98"/>
      <c r="V6" s="98"/>
      <c r="W6" s="98"/>
      <c r="X6" s="98"/>
      <c r="Y6" s="98"/>
      <c r="Z6" s="98"/>
    </row>
    <row r="7" spans="1:26" ht="14.4">
      <c r="A7" s="191"/>
      <c r="B7" s="185">
        <v>120</v>
      </c>
      <c r="C7" s="4"/>
      <c r="D7" s="5"/>
      <c r="E7" s="5"/>
      <c r="F7" s="191"/>
      <c r="G7" s="185" t="s">
        <v>152</v>
      </c>
      <c r="H7" s="188">
        <v>0.33</v>
      </c>
      <c r="I7" s="4"/>
      <c r="J7" s="5"/>
      <c r="K7" s="5"/>
      <c r="L7" s="5"/>
      <c r="M7" s="5"/>
      <c r="N7" s="5"/>
      <c r="O7" s="5"/>
      <c r="P7" s="98"/>
      <c r="Q7" s="98"/>
      <c r="R7" s="98"/>
      <c r="S7" s="98"/>
      <c r="T7" s="98"/>
      <c r="U7" s="98"/>
      <c r="V7" s="98"/>
      <c r="W7" s="98"/>
      <c r="X7" s="98"/>
      <c r="Y7" s="98"/>
      <c r="Z7" s="98"/>
    </row>
    <row r="8" spans="1:26" ht="14.4">
      <c r="A8" s="191"/>
      <c r="B8" s="185">
        <v>150</v>
      </c>
      <c r="C8" s="4"/>
      <c r="D8" s="5"/>
      <c r="E8" s="5"/>
      <c r="F8" s="191"/>
      <c r="G8" s="185" t="s">
        <v>153</v>
      </c>
      <c r="H8" s="188">
        <v>0.2</v>
      </c>
      <c r="I8" s="4"/>
      <c r="J8" s="5"/>
      <c r="K8" s="5"/>
      <c r="L8" s="5"/>
      <c r="M8" s="5"/>
      <c r="N8" s="5"/>
      <c r="O8" s="5"/>
      <c r="P8" s="98"/>
      <c r="Q8" s="98"/>
      <c r="R8" s="98"/>
      <c r="S8" s="98"/>
      <c r="T8" s="98"/>
      <c r="U8" s="98"/>
      <c r="V8" s="98"/>
      <c r="W8" s="98"/>
      <c r="X8" s="98"/>
      <c r="Y8" s="98"/>
      <c r="Z8" s="98"/>
    </row>
    <row r="9" spans="1:26" ht="14.4">
      <c r="A9" s="191"/>
      <c r="B9" s="185">
        <v>180</v>
      </c>
      <c r="C9" s="4"/>
      <c r="D9" s="5"/>
      <c r="E9" s="5"/>
      <c r="F9" s="191"/>
      <c r="G9" s="185" t="s">
        <v>141</v>
      </c>
      <c r="H9" s="188">
        <v>0.2</v>
      </c>
      <c r="I9" s="4"/>
      <c r="J9" s="5"/>
      <c r="K9" s="5"/>
      <c r="L9" s="5"/>
      <c r="M9" s="5"/>
      <c r="N9" s="5"/>
      <c r="O9" s="5"/>
      <c r="P9" s="98"/>
      <c r="Q9" s="98"/>
      <c r="R9" s="98"/>
      <c r="S9" s="98"/>
      <c r="T9" s="98"/>
      <c r="U9" s="98"/>
      <c r="V9" s="98"/>
      <c r="W9" s="98"/>
      <c r="X9" s="98"/>
      <c r="Y9" s="98"/>
      <c r="Z9" s="98"/>
    </row>
    <row r="10" spans="1:26" ht="14.4">
      <c r="A10" s="191"/>
      <c r="B10" s="185">
        <v>240</v>
      </c>
      <c r="C10" s="4"/>
      <c r="D10" s="5"/>
      <c r="E10" s="5"/>
      <c r="F10" s="191"/>
      <c r="G10" s="187" t="s">
        <v>190</v>
      </c>
      <c r="H10" s="185"/>
      <c r="I10" s="4"/>
      <c r="J10" s="5"/>
      <c r="K10" s="5"/>
      <c r="L10" s="5"/>
      <c r="M10" s="5"/>
      <c r="N10" s="5"/>
      <c r="O10" s="5"/>
      <c r="P10" s="98"/>
      <c r="Q10" s="98"/>
      <c r="R10" s="98"/>
      <c r="S10" s="98"/>
      <c r="T10" s="98"/>
      <c r="U10" s="98"/>
      <c r="V10" s="98"/>
      <c r="W10" s="98"/>
      <c r="X10" s="98"/>
      <c r="Y10" s="98"/>
      <c r="Z10" s="98"/>
    </row>
    <row r="11" spans="1:26" ht="14.4">
      <c r="A11" s="191"/>
      <c r="B11" s="185">
        <v>360</v>
      </c>
      <c r="C11" s="4"/>
      <c r="D11" s="5"/>
      <c r="E11" s="5"/>
      <c r="F11" s="191"/>
      <c r="G11" s="185" t="s">
        <v>155</v>
      </c>
      <c r="H11" s="188">
        <v>0.12</v>
      </c>
      <c r="I11" s="4"/>
      <c r="J11" s="5"/>
      <c r="K11" s="5"/>
      <c r="L11" s="5"/>
      <c r="M11" s="5"/>
      <c r="N11" s="5"/>
      <c r="O11" s="5"/>
      <c r="P11" s="98"/>
      <c r="Q11" s="98"/>
      <c r="R11" s="98"/>
      <c r="S11" s="98"/>
      <c r="T11" s="98"/>
      <c r="U11" s="98"/>
      <c r="V11" s="98"/>
      <c r="W11" s="98"/>
      <c r="X11" s="98"/>
      <c r="Y11" s="98"/>
      <c r="Z11" s="98"/>
    </row>
    <row r="12" spans="1:26" ht="14.4">
      <c r="A12" s="191"/>
      <c r="B12" s="185">
        <v>365</v>
      </c>
      <c r="C12" s="4"/>
      <c r="D12" s="5"/>
      <c r="E12" s="5"/>
      <c r="F12" s="191"/>
      <c r="G12" s="185" t="s">
        <v>156</v>
      </c>
      <c r="H12" s="188">
        <v>0.15</v>
      </c>
      <c r="I12" s="4"/>
      <c r="J12" s="5"/>
      <c r="K12" s="5"/>
      <c r="L12" s="5"/>
      <c r="M12" s="5"/>
      <c r="N12" s="5"/>
      <c r="O12" s="5"/>
      <c r="P12" s="98"/>
      <c r="Q12" s="98"/>
      <c r="R12" s="98"/>
      <c r="S12" s="98"/>
      <c r="T12" s="98"/>
      <c r="U12" s="98"/>
      <c r="V12" s="98"/>
      <c r="W12" s="98"/>
      <c r="X12" s="98"/>
      <c r="Y12" s="98"/>
      <c r="Z12" s="98"/>
    </row>
    <row r="13" spans="1:26" ht="14.4">
      <c r="A13" s="5"/>
      <c r="B13" s="56"/>
      <c r="C13" s="5"/>
      <c r="D13" s="5"/>
      <c r="E13" s="5"/>
      <c r="F13" s="191"/>
      <c r="G13" s="185" t="s">
        <v>157</v>
      </c>
      <c r="H13" s="188">
        <v>0.15</v>
      </c>
      <c r="I13" s="4"/>
      <c r="J13" s="5"/>
      <c r="K13" s="5"/>
      <c r="L13" s="5"/>
      <c r="M13" s="5"/>
      <c r="N13" s="5"/>
      <c r="O13" s="5"/>
      <c r="P13" s="98"/>
      <c r="Q13" s="98"/>
      <c r="R13" s="98"/>
      <c r="S13" s="98"/>
      <c r="T13" s="98"/>
      <c r="U13" s="98"/>
      <c r="V13" s="98"/>
      <c r="W13" s="98"/>
      <c r="X13" s="98"/>
      <c r="Y13" s="98"/>
      <c r="Z13" s="98"/>
    </row>
    <row r="14" spans="1:26" ht="14.4">
      <c r="A14" s="5"/>
      <c r="B14" s="5"/>
      <c r="C14" s="5"/>
      <c r="D14" s="5"/>
      <c r="E14" s="5"/>
      <c r="F14" s="5"/>
      <c r="G14" s="56"/>
      <c r="H14" s="56"/>
      <c r="I14" s="5"/>
      <c r="J14" s="5"/>
      <c r="K14" s="5"/>
      <c r="L14" s="5"/>
      <c r="M14" s="5"/>
      <c r="N14" s="5"/>
      <c r="O14" s="5"/>
      <c r="P14" s="98"/>
      <c r="Q14" s="98"/>
      <c r="R14" s="98"/>
      <c r="S14" s="98"/>
      <c r="T14" s="98"/>
      <c r="U14" s="98"/>
      <c r="V14" s="98"/>
      <c r="W14" s="98"/>
      <c r="X14" s="98"/>
      <c r="Y14" s="98"/>
      <c r="Z14" s="98"/>
    </row>
    <row r="15" spans="1:26" ht="14.4">
      <c r="A15" s="192"/>
      <c r="B15" s="192"/>
      <c r="C15" s="192"/>
      <c r="D15" s="192"/>
      <c r="E15" s="192"/>
      <c r="F15" s="192"/>
      <c r="G15" s="192"/>
      <c r="H15" s="192"/>
      <c r="I15" s="5"/>
      <c r="J15" s="5"/>
      <c r="K15" s="5"/>
      <c r="L15" s="5"/>
      <c r="M15" s="5"/>
      <c r="N15" s="5"/>
      <c r="O15" s="5"/>
      <c r="P15" s="98"/>
      <c r="Q15" s="98"/>
      <c r="R15" s="98"/>
      <c r="S15" s="98"/>
      <c r="T15" s="98"/>
      <c r="U15" s="98"/>
      <c r="V15" s="98"/>
      <c r="W15" s="98"/>
      <c r="X15" s="98"/>
      <c r="Y15" s="98"/>
      <c r="Z15" s="98"/>
    </row>
    <row r="16" spans="1:26" ht="14.4">
      <c r="A16" s="193"/>
      <c r="B16" s="194" t="s">
        <v>191</v>
      </c>
      <c r="C16" s="185"/>
      <c r="D16" s="185"/>
      <c r="E16" s="185"/>
      <c r="F16" s="185"/>
      <c r="G16" s="185"/>
      <c r="H16" s="185"/>
      <c r="I16" s="4"/>
      <c r="J16" s="5"/>
      <c r="K16" s="5"/>
      <c r="L16" s="5"/>
      <c r="M16" s="5"/>
      <c r="N16" s="5"/>
      <c r="O16" s="5"/>
      <c r="P16" s="98"/>
      <c r="Q16" s="98"/>
      <c r="R16" s="98"/>
      <c r="S16" s="98"/>
      <c r="T16" s="98"/>
      <c r="U16" s="98"/>
      <c r="V16" s="98"/>
      <c r="W16" s="98"/>
      <c r="X16" s="98"/>
      <c r="Y16" s="98"/>
      <c r="Z16" s="98"/>
    </row>
    <row r="17" spans="1:26" ht="14.4">
      <c r="A17" s="195"/>
      <c r="B17" s="195"/>
      <c r="C17" s="196"/>
      <c r="D17" s="196"/>
      <c r="E17" s="196"/>
      <c r="F17" s="196"/>
      <c r="G17" s="196"/>
      <c r="H17" s="196"/>
      <c r="I17" s="5"/>
      <c r="J17" s="5"/>
      <c r="K17" s="5"/>
      <c r="L17" s="5"/>
      <c r="M17" s="5"/>
      <c r="N17" s="5"/>
      <c r="O17" s="5"/>
      <c r="P17" s="98"/>
      <c r="Q17" s="98"/>
      <c r="R17" s="98"/>
      <c r="S17" s="98"/>
      <c r="T17" s="98"/>
      <c r="U17" s="98"/>
      <c r="V17" s="98"/>
      <c r="W17" s="98"/>
      <c r="X17" s="98"/>
      <c r="Y17" s="98"/>
      <c r="Z17" s="98"/>
    </row>
    <row r="18" spans="1:26" ht="14.4">
      <c r="A18" s="197"/>
      <c r="B18" s="194" t="s">
        <v>192</v>
      </c>
      <c r="C18" s="185"/>
      <c r="D18" s="185"/>
      <c r="E18" s="185"/>
      <c r="F18" s="185"/>
      <c r="G18" s="185"/>
      <c r="H18" s="185"/>
      <c r="I18" s="4"/>
      <c r="J18" s="5"/>
      <c r="K18" s="5"/>
      <c r="L18" s="5"/>
      <c r="M18" s="5"/>
      <c r="N18" s="5"/>
      <c r="O18" s="5"/>
      <c r="P18" s="98"/>
      <c r="Q18" s="98"/>
      <c r="R18" s="98"/>
      <c r="S18" s="98"/>
      <c r="T18" s="98"/>
      <c r="U18" s="98"/>
      <c r="V18" s="98"/>
      <c r="W18" s="98"/>
      <c r="X18" s="98"/>
      <c r="Y18" s="98"/>
      <c r="Z18" s="98"/>
    </row>
    <row r="19" spans="1:26" ht="14.4">
      <c r="A19" s="195"/>
      <c r="B19" s="195"/>
      <c r="C19" s="196"/>
      <c r="D19" s="196"/>
      <c r="E19" s="196"/>
      <c r="F19" s="196"/>
      <c r="G19" s="196"/>
      <c r="H19" s="196"/>
      <c r="I19" s="192"/>
      <c r="J19" s="192"/>
      <c r="K19" s="5"/>
      <c r="L19" s="5"/>
      <c r="M19" s="5"/>
      <c r="N19" s="5"/>
      <c r="O19" s="5"/>
      <c r="P19" s="98"/>
      <c r="Q19" s="98"/>
      <c r="R19" s="98"/>
      <c r="S19" s="98"/>
      <c r="T19" s="98"/>
      <c r="U19" s="98"/>
      <c r="V19" s="98"/>
      <c r="W19" s="98"/>
      <c r="X19" s="98"/>
      <c r="Y19" s="98"/>
      <c r="Z19" s="98"/>
    </row>
    <row r="20" spans="1:26" ht="14.4">
      <c r="A20" s="198"/>
      <c r="B20" s="194" t="s">
        <v>193</v>
      </c>
      <c r="C20" s="185"/>
      <c r="D20" s="185"/>
      <c r="E20" s="185"/>
      <c r="F20" s="185"/>
      <c r="G20" s="185"/>
      <c r="H20" s="185"/>
      <c r="I20" s="185"/>
      <c r="J20" s="185"/>
      <c r="K20" s="4"/>
      <c r="L20" s="5"/>
      <c r="M20" s="5"/>
      <c r="N20" s="5"/>
      <c r="O20" s="5"/>
      <c r="P20" s="98"/>
      <c r="Q20" s="98"/>
      <c r="R20" s="98"/>
      <c r="S20" s="98"/>
      <c r="T20" s="98"/>
      <c r="U20" s="98"/>
      <c r="V20" s="98"/>
      <c r="W20" s="98"/>
      <c r="X20" s="98"/>
      <c r="Y20" s="98"/>
      <c r="Z20" s="98"/>
    </row>
    <row r="21" spans="1:26" ht="15.75" customHeight="1">
      <c r="A21" s="56"/>
      <c r="B21" s="56"/>
      <c r="C21" s="56"/>
      <c r="D21" s="56"/>
      <c r="E21" s="56"/>
      <c r="F21" s="56"/>
      <c r="G21" s="56"/>
      <c r="H21" s="56"/>
      <c r="I21" s="56"/>
      <c r="J21" s="56"/>
      <c r="K21" s="5"/>
      <c r="L21" s="5"/>
      <c r="M21" s="5"/>
      <c r="N21" s="5"/>
      <c r="O21" s="5"/>
      <c r="P21" s="98"/>
      <c r="Q21" s="98"/>
      <c r="R21" s="98"/>
      <c r="S21" s="98"/>
      <c r="T21" s="98"/>
      <c r="U21" s="98"/>
      <c r="V21" s="98"/>
      <c r="W21" s="98"/>
      <c r="X21" s="98"/>
      <c r="Y21" s="98"/>
      <c r="Z21" s="98"/>
    </row>
    <row r="22" spans="1:26" ht="15.75" customHeight="1">
      <c r="A22" s="192"/>
      <c r="B22" s="192"/>
      <c r="C22" s="192"/>
      <c r="D22" s="192"/>
      <c r="E22" s="192"/>
      <c r="F22" s="192"/>
      <c r="G22" s="192"/>
      <c r="H22" s="192"/>
      <c r="I22" s="192"/>
      <c r="J22" s="192"/>
      <c r="K22" s="192"/>
      <c r="L22" s="192"/>
      <c r="M22" s="192"/>
      <c r="N22" s="192"/>
      <c r="O22" s="5"/>
      <c r="P22" s="98"/>
      <c r="Q22" s="98"/>
      <c r="R22" s="98"/>
      <c r="S22" s="98"/>
      <c r="T22" s="98"/>
      <c r="U22" s="98"/>
      <c r="V22" s="98"/>
      <c r="W22" s="98"/>
      <c r="X22" s="98"/>
      <c r="Y22" s="98"/>
      <c r="Z22" s="98"/>
    </row>
    <row r="23" spans="1:26" ht="15.75" customHeight="1">
      <c r="A23" s="209" t="s">
        <v>32</v>
      </c>
      <c r="B23" s="210"/>
      <c r="C23" s="210"/>
      <c r="D23" s="211"/>
      <c r="E23" s="199" t="s">
        <v>194</v>
      </c>
      <c r="F23" s="185"/>
      <c r="G23" s="185"/>
      <c r="H23" s="185"/>
      <c r="I23" s="185"/>
      <c r="J23" s="185"/>
      <c r="K23" s="185"/>
      <c r="L23" s="185"/>
      <c r="M23" s="185"/>
      <c r="N23" s="185"/>
      <c r="O23" s="4"/>
      <c r="P23" s="98"/>
      <c r="Q23" s="98"/>
      <c r="R23" s="98"/>
      <c r="S23" s="98"/>
      <c r="T23" s="98"/>
      <c r="U23" s="98"/>
      <c r="V23" s="98"/>
      <c r="W23" s="98"/>
      <c r="X23" s="98"/>
      <c r="Y23" s="98"/>
      <c r="Z23" s="98"/>
    </row>
    <row r="24" spans="1:26" ht="123" customHeight="1">
      <c r="A24" s="209" t="s">
        <v>195</v>
      </c>
      <c r="B24" s="210"/>
      <c r="C24" s="210"/>
      <c r="D24" s="211"/>
      <c r="E24" s="212" t="s">
        <v>196</v>
      </c>
      <c r="F24" s="210"/>
      <c r="G24" s="210"/>
      <c r="H24" s="210"/>
      <c r="I24" s="210"/>
      <c r="J24" s="210"/>
      <c r="K24" s="210"/>
      <c r="L24" s="210"/>
      <c r="M24" s="210"/>
      <c r="N24" s="211"/>
      <c r="O24" s="4"/>
      <c r="P24" s="98"/>
      <c r="Q24" s="98"/>
      <c r="R24" s="98"/>
      <c r="S24" s="98"/>
      <c r="T24" s="98"/>
      <c r="U24" s="98"/>
      <c r="V24" s="98"/>
      <c r="W24" s="98"/>
      <c r="X24" s="98"/>
      <c r="Y24" s="98"/>
      <c r="Z24" s="98"/>
    </row>
    <row r="25" spans="1:26" ht="15.75" customHeight="1">
      <c r="A25" s="56"/>
      <c r="B25" s="56"/>
      <c r="C25" s="56"/>
      <c r="D25" s="200"/>
      <c r="E25" s="56"/>
      <c r="F25" s="56"/>
      <c r="G25" s="56"/>
      <c r="H25" s="56"/>
      <c r="I25" s="56"/>
      <c r="J25" s="56"/>
      <c r="K25" s="56"/>
      <c r="L25" s="56"/>
      <c r="M25" s="56"/>
      <c r="N25" s="56"/>
      <c r="O25" s="5"/>
      <c r="P25" s="98"/>
      <c r="Q25" s="98"/>
      <c r="R25" s="98"/>
      <c r="S25" s="98"/>
      <c r="T25" s="98"/>
      <c r="U25" s="98"/>
      <c r="V25" s="98"/>
      <c r="W25" s="98"/>
      <c r="X25" s="98"/>
      <c r="Y25" s="98"/>
      <c r="Z25" s="98"/>
    </row>
    <row r="26" spans="1:26" ht="15.75" customHeight="1">
      <c r="A26" s="5"/>
      <c r="B26" s="5"/>
      <c r="C26" s="5"/>
      <c r="D26" s="201"/>
      <c r="E26" s="5"/>
      <c r="F26" s="5"/>
      <c r="G26" s="5"/>
      <c r="H26" s="5"/>
      <c r="I26" s="5"/>
      <c r="J26" s="5"/>
      <c r="K26" s="5"/>
      <c r="L26" s="5"/>
      <c r="M26" s="5"/>
      <c r="N26" s="5"/>
      <c r="O26" s="5"/>
      <c r="P26" s="98"/>
      <c r="Q26" s="98"/>
      <c r="R26" s="98"/>
      <c r="S26" s="98"/>
      <c r="T26" s="98"/>
      <c r="U26" s="98"/>
      <c r="V26" s="98"/>
      <c r="W26" s="98"/>
      <c r="X26" s="98"/>
      <c r="Y26" s="98"/>
      <c r="Z26" s="98"/>
    </row>
    <row r="27" spans="1:26" ht="15.75" customHeight="1">
      <c r="A27" s="5"/>
      <c r="B27" s="5"/>
      <c r="C27" s="5"/>
      <c r="D27" s="201"/>
      <c r="E27" s="5"/>
      <c r="F27" s="5"/>
      <c r="G27" s="5"/>
      <c r="H27" s="5"/>
      <c r="I27" s="5"/>
      <c r="J27" s="5"/>
      <c r="K27" s="5"/>
      <c r="L27" s="5"/>
      <c r="M27" s="5"/>
      <c r="N27" s="5"/>
      <c r="O27" s="5"/>
      <c r="P27" s="98"/>
      <c r="Q27" s="98"/>
      <c r="R27" s="98"/>
      <c r="S27" s="98"/>
      <c r="T27" s="98"/>
      <c r="U27" s="98"/>
      <c r="V27" s="98"/>
      <c r="W27" s="98"/>
      <c r="X27" s="98"/>
      <c r="Y27" s="98"/>
      <c r="Z27" s="98"/>
    </row>
    <row r="28" spans="1:26" ht="15.75" customHeight="1">
      <c r="A28" s="98"/>
      <c r="B28" s="98"/>
      <c r="C28" s="98"/>
      <c r="D28" s="202"/>
      <c r="E28" s="98"/>
      <c r="F28" s="98"/>
      <c r="G28" s="98"/>
      <c r="H28" s="98"/>
      <c r="I28" s="98"/>
      <c r="J28" s="98"/>
      <c r="K28" s="98"/>
      <c r="L28" s="98"/>
      <c r="M28" s="98"/>
      <c r="N28" s="98"/>
      <c r="O28" s="98"/>
      <c r="P28" s="98"/>
      <c r="Q28" s="98"/>
      <c r="R28" s="98"/>
      <c r="S28" s="98"/>
      <c r="T28" s="98"/>
      <c r="U28" s="98"/>
      <c r="V28" s="98"/>
      <c r="W28" s="98"/>
      <c r="X28" s="98"/>
      <c r="Y28" s="98"/>
      <c r="Z28" s="98"/>
    </row>
    <row r="29" spans="1:26" ht="15.75" customHeight="1">
      <c r="A29" s="98"/>
      <c r="B29" s="98"/>
      <c r="C29" s="98"/>
      <c r="D29" s="202"/>
      <c r="E29" s="98"/>
      <c r="F29" s="98"/>
      <c r="G29" s="98"/>
      <c r="H29" s="98"/>
      <c r="I29" s="98"/>
      <c r="J29" s="98"/>
      <c r="K29" s="98"/>
      <c r="L29" s="98"/>
      <c r="M29" s="98"/>
      <c r="N29" s="98"/>
      <c r="O29" s="98"/>
      <c r="P29" s="98"/>
      <c r="Q29" s="98"/>
      <c r="R29" s="98"/>
      <c r="S29" s="98"/>
      <c r="T29" s="98"/>
      <c r="U29" s="98"/>
      <c r="V29" s="98"/>
      <c r="W29" s="98"/>
      <c r="X29" s="98"/>
      <c r="Y29" s="98"/>
      <c r="Z29" s="98"/>
    </row>
    <row r="30" spans="1:26" ht="15.75" customHeight="1">
      <c r="A30" s="98"/>
      <c r="B30" s="98"/>
      <c r="C30" s="98"/>
      <c r="D30" s="202"/>
      <c r="E30" s="98"/>
      <c r="F30" s="98"/>
      <c r="G30" s="98"/>
      <c r="H30" s="98"/>
      <c r="I30" s="98"/>
      <c r="J30" s="98"/>
      <c r="K30" s="98"/>
      <c r="L30" s="98"/>
      <c r="M30" s="98"/>
      <c r="N30" s="98"/>
      <c r="O30" s="98"/>
      <c r="P30" s="98"/>
      <c r="Q30" s="98"/>
      <c r="R30" s="98"/>
      <c r="S30" s="98"/>
      <c r="T30" s="98"/>
      <c r="U30" s="98"/>
      <c r="V30" s="98"/>
      <c r="W30" s="98"/>
      <c r="X30" s="98"/>
      <c r="Y30" s="98"/>
      <c r="Z30" s="98"/>
    </row>
    <row r="31" spans="1:26" ht="15.75" customHeight="1">
      <c r="A31" s="98"/>
      <c r="B31" s="98"/>
      <c r="C31" s="98"/>
      <c r="D31" s="202"/>
      <c r="E31" s="98"/>
      <c r="F31" s="98"/>
      <c r="G31" s="98"/>
      <c r="H31" s="98"/>
      <c r="I31" s="98"/>
      <c r="J31" s="98"/>
      <c r="K31" s="98"/>
      <c r="L31" s="98"/>
      <c r="M31" s="98"/>
      <c r="N31" s="98"/>
      <c r="O31" s="98"/>
      <c r="P31" s="98"/>
      <c r="Q31" s="98"/>
      <c r="R31" s="98"/>
      <c r="S31" s="98"/>
      <c r="T31" s="98"/>
      <c r="U31" s="98"/>
      <c r="V31" s="98"/>
      <c r="W31" s="98"/>
      <c r="X31" s="98"/>
      <c r="Y31" s="98"/>
      <c r="Z31" s="98"/>
    </row>
    <row r="32" spans="1:26" ht="15.75" customHeight="1">
      <c r="A32" s="98"/>
      <c r="B32" s="98"/>
      <c r="C32" s="98"/>
      <c r="D32" s="98"/>
      <c r="E32" s="98"/>
      <c r="F32" s="98"/>
      <c r="G32" s="98"/>
      <c r="H32" s="98"/>
      <c r="I32" s="98"/>
      <c r="J32" s="98"/>
      <c r="K32" s="98"/>
      <c r="L32" s="98"/>
      <c r="M32" s="98"/>
      <c r="N32" s="98"/>
      <c r="O32" s="98"/>
      <c r="P32" s="98"/>
      <c r="Q32" s="98"/>
      <c r="R32" s="98"/>
      <c r="S32" s="98"/>
      <c r="T32" s="98"/>
      <c r="U32" s="98"/>
      <c r="V32" s="98"/>
      <c r="W32" s="98"/>
      <c r="X32" s="98"/>
      <c r="Y32" s="98"/>
      <c r="Z32" s="98"/>
    </row>
    <row r="33" spans="1:26" ht="15.75" customHeight="1">
      <c r="A33" s="98"/>
      <c r="B33" s="98"/>
      <c r="C33" s="98"/>
      <c r="D33" s="98"/>
      <c r="E33" s="98"/>
      <c r="F33" s="98"/>
      <c r="G33" s="98"/>
      <c r="H33" s="98"/>
      <c r="I33" s="98"/>
      <c r="J33" s="98"/>
      <c r="K33" s="98"/>
      <c r="L33" s="98"/>
      <c r="M33" s="98"/>
      <c r="N33" s="98"/>
      <c r="O33" s="98"/>
      <c r="P33" s="98"/>
      <c r="Q33" s="98"/>
      <c r="R33" s="98"/>
      <c r="S33" s="98"/>
      <c r="T33" s="98"/>
      <c r="U33" s="98"/>
      <c r="V33" s="98"/>
      <c r="W33" s="98"/>
      <c r="X33" s="98"/>
      <c r="Y33" s="98"/>
      <c r="Z33" s="98"/>
    </row>
    <row r="34" spans="1:26" ht="15.75" customHeight="1">
      <c r="A34" s="98"/>
      <c r="B34" s="98"/>
      <c r="C34" s="98"/>
      <c r="D34" s="98"/>
      <c r="E34" s="98"/>
      <c r="F34" s="98"/>
      <c r="G34" s="98"/>
      <c r="H34" s="98"/>
      <c r="I34" s="98"/>
      <c r="J34" s="98"/>
      <c r="K34" s="98"/>
      <c r="L34" s="98"/>
      <c r="M34" s="98"/>
      <c r="N34" s="98"/>
      <c r="O34" s="98"/>
      <c r="P34" s="98"/>
      <c r="Q34" s="98"/>
      <c r="R34" s="98"/>
      <c r="S34" s="98"/>
      <c r="T34" s="98"/>
      <c r="U34" s="98"/>
      <c r="V34" s="98"/>
      <c r="W34" s="98"/>
      <c r="X34" s="98"/>
      <c r="Y34" s="98"/>
      <c r="Z34" s="98"/>
    </row>
    <row r="35" spans="1:26" ht="15.75" customHeight="1">
      <c r="A35" s="98"/>
      <c r="B35" s="98"/>
      <c r="C35" s="98"/>
      <c r="D35" s="98"/>
      <c r="E35" s="98"/>
      <c r="F35" s="98"/>
      <c r="G35" s="98"/>
      <c r="H35" s="98"/>
      <c r="I35" s="98"/>
      <c r="J35" s="98"/>
      <c r="K35" s="98"/>
      <c r="L35" s="98"/>
      <c r="M35" s="98"/>
      <c r="N35" s="98"/>
      <c r="O35" s="98"/>
      <c r="P35" s="98"/>
      <c r="Q35" s="98"/>
      <c r="R35" s="98"/>
      <c r="S35" s="98"/>
      <c r="T35" s="98"/>
      <c r="U35" s="98"/>
      <c r="V35" s="98"/>
      <c r="W35" s="98"/>
      <c r="X35" s="98"/>
      <c r="Y35" s="98"/>
      <c r="Z35" s="98"/>
    </row>
    <row r="36" spans="1:26" ht="15.75" customHeight="1">
      <c r="A36" s="98"/>
      <c r="B36" s="98"/>
      <c r="C36" s="98"/>
      <c r="D36" s="98"/>
      <c r="E36" s="98"/>
      <c r="F36" s="98"/>
      <c r="G36" s="98"/>
      <c r="H36" s="98"/>
      <c r="I36" s="98"/>
      <c r="J36" s="98"/>
      <c r="K36" s="98"/>
      <c r="L36" s="98"/>
      <c r="M36" s="98"/>
      <c r="N36" s="98"/>
      <c r="O36" s="98"/>
      <c r="P36" s="98"/>
      <c r="Q36" s="98"/>
      <c r="R36" s="98"/>
      <c r="S36" s="98"/>
      <c r="T36" s="98"/>
      <c r="U36" s="98"/>
      <c r="V36" s="98"/>
      <c r="W36" s="98"/>
      <c r="X36" s="98"/>
      <c r="Y36" s="98"/>
      <c r="Z36" s="98"/>
    </row>
    <row r="37" spans="1:26" ht="15.75" customHeight="1">
      <c r="A37" s="98"/>
      <c r="B37" s="98"/>
      <c r="C37" s="98"/>
      <c r="D37" s="98"/>
      <c r="E37" s="98"/>
      <c r="F37" s="98"/>
      <c r="G37" s="98"/>
      <c r="H37" s="98"/>
      <c r="I37" s="98"/>
      <c r="J37" s="98"/>
      <c r="K37" s="98"/>
      <c r="L37" s="98"/>
      <c r="M37" s="98"/>
      <c r="N37" s="98"/>
      <c r="O37" s="98"/>
      <c r="P37" s="98"/>
      <c r="Q37" s="98"/>
      <c r="R37" s="98"/>
      <c r="S37" s="98"/>
      <c r="T37" s="98"/>
      <c r="U37" s="98"/>
      <c r="V37" s="98"/>
      <c r="W37" s="98"/>
      <c r="X37" s="98"/>
      <c r="Y37" s="98"/>
      <c r="Z37" s="98"/>
    </row>
    <row r="38" spans="1:26" ht="15.75" customHeight="1">
      <c r="A38" s="98"/>
      <c r="B38" s="98"/>
      <c r="C38" s="98"/>
      <c r="D38" s="98"/>
      <c r="E38" s="98"/>
      <c r="F38" s="98"/>
      <c r="G38" s="98"/>
      <c r="H38" s="98"/>
      <c r="I38" s="98"/>
      <c r="J38" s="98"/>
      <c r="K38" s="98"/>
      <c r="L38" s="98"/>
      <c r="M38" s="98"/>
      <c r="N38" s="98"/>
      <c r="O38" s="98"/>
      <c r="P38" s="98"/>
      <c r="Q38" s="98"/>
      <c r="R38" s="98"/>
      <c r="S38" s="98"/>
      <c r="T38" s="98"/>
      <c r="U38" s="98"/>
      <c r="V38" s="98"/>
      <c r="W38" s="98"/>
      <c r="X38" s="98"/>
      <c r="Y38" s="98"/>
      <c r="Z38" s="98"/>
    </row>
    <row r="39" spans="1:26" ht="15.75" customHeight="1">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row>
    <row r="40" spans="1:26" ht="15.75" customHeight="1">
      <c r="A40" s="98"/>
      <c r="B40" s="98"/>
      <c r="C40" s="98"/>
      <c r="D40" s="98"/>
      <c r="E40" s="98"/>
      <c r="F40" s="98"/>
      <c r="G40" s="98"/>
      <c r="H40" s="98"/>
      <c r="I40" s="98"/>
      <c r="J40" s="98"/>
      <c r="K40" s="98"/>
      <c r="L40" s="98"/>
      <c r="M40" s="98"/>
      <c r="N40" s="98"/>
      <c r="O40" s="98"/>
      <c r="P40" s="98"/>
      <c r="Q40" s="98"/>
      <c r="R40" s="98"/>
      <c r="S40" s="98"/>
      <c r="T40" s="98"/>
      <c r="U40" s="98"/>
      <c r="V40" s="98"/>
      <c r="W40" s="98"/>
      <c r="X40" s="98"/>
      <c r="Y40" s="98"/>
      <c r="Z40" s="98"/>
    </row>
    <row r="41" spans="1:26" ht="15.75" customHeight="1">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row>
    <row r="42" spans="1:26" ht="15.75" customHeight="1">
      <c r="A42" s="98"/>
      <c r="B42" s="98"/>
      <c r="C42" s="98"/>
      <c r="D42" s="98"/>
      <c r="E42" s="98"/>
      <c r="F42" s="98"/>
      <c r="G42" s="98"/>
      <c r="H42" s="98"/>
      <c r="I42" s="98"/>
      <c r="J42" s="98"/>
      <c r="K42" s="98"/>
      <c r="L42" s="98"/>
      <c r="M42" s="98"/>
      <c r="N42" s="98"/>
      <c r="O42" s="98"/>
      <c r="P42" s="98"/>
      <c r="Q42" s="98"/>
      <c r="R42" s="98"/>
      <c r="S42" s="98"/>
      <c r="T42" s="98"/>
      <c r="U42" s="98"/>
      <c r="V42" s="98"/>
      <c r="W42" s="98"/>
      <c r="X42" s="98"/>
      <c r="Y42" s="98"/>
      <c r="Z42" s="98"/>
    </row>
    <row r="43" spans="1:26" ht="15.75" customHeight="1">
      <c r="A43" s="98"/>
      <c r="B43" s="98"/>
      <c r="C43" s="98"/>
      <c r="D43" s="98"/>
      <c r="E43" s="98"/>
      <c r="F43" s="98"/>
      <c r="G43" s="98"/>
      <c r="H43" s="98"/>
      <c r="I43" s="98"/>
      <c r="J43" s="98"/>
      <c r="K43" s="98"/>
      <c r="L43" s="98"/>
      <c r="M43" s="98"/>
      <c r="N43" s="98"/>
      <c r="O43" s="98"/>
      <c r="P43" s="98"/>
      <c r="Q43" s="98"/>
      <c r="R43" s="98"/>
      <c r="S43" s="98"/>
      <c r="T43" s="98"/>
      <c r="U43" s="98"/>
      <c r="V43" s="98"/>
      <c r="W43" s="98"/>
      <c r="X43" s="98"/>
      <c r="Y43" s="98"/>
      <c r="Z43" s="98"/>
    </row>
    <row r="44" spans="1:26" ht="15.75" customHeight="1">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row>
    <row r="45" spans="1:26" ht="15.75" customHeight="1">
      <c r="A45" s="98"/>
      <c r="B45" s="98"/>
      <c r="C45" s="98"/>
      <c r="D45" s="98"/>
      <c r="E45" s="98"/>
      <c r="F45" s="98"/>
      <c r="G45" s="98"/>
      <c r="H45" s="98"/>
      <c r="I45" s="98"/>
      <c r="J45" s="98"/>
      <c r="K45" s="98"/>
      <c r="L45" s="98"/>
      <c r="M45" s="98"/>
      <c r="N45" s="98"/>
      <c r="O45" s="98"/>
      <c r="P45" s="98"/>
      <c r="Q45" s="98"/>
      <c r="R45" s="98"/>
      <c r="S45" s="98"/>
      <c r="T45" s="98"/>
      <c r="U45" s="98"/>
      <c r="V45" s="98"/>
      <c r="W45" s="98"/>
      <c r="X45" s="98"/>
      <c r="Y45" s="98"/>
      <c r="Z45" s="98"/>
    </row>
    <row r="46" spans="1:26" ht="15.75" customHeight="1">
      <c r="A46" s="98"/>
      <c r="B46" s="98"/>
      <c r="C46" s="98"/>
      <c r="D46" s="98"/>
      <c r="E46" s="98"/>
      <c r="F46" s="98"/>
      <c r="G46" s="98"/>
      <c r="H46" s="98"/>
      <c r="I46" s="98"/>
      <c r="J46" s="98"/>
      <c r="K46" s="98"/>
      <c r="L46" s="98"/>
      <c r="M46" s="98"/>
      <c r="N46" s="98"/>
      <c r="O46" s="98"/>
      <c r="P46" s="98"/>
      <c r="Q46" s="98"/>
      <c r="R46" s="98"/>
      <c r="S46" s="98"/>
      <c r="T46" s="98"/>
      <c r="U46" s="98"/>
      <c r="V46" s="98"/>
      <c r="W46" s="98"/>
      <c r="X46" s="98"/>
      <c r="Y46" s="98"/>
      <c r="Z46" s="98"/>
    </row>
    <row r="47" spans="1:26" ht="15.75" customHeight="1">
      <c r="A47" s="98"/>
      <c r="B47" s="98"/>
      <c r="C47" s="98"/>
      <c r="D47" s="98"/>
      <c r="E47" s="98"/>
      <c r="F47" s="98"/>
      <c r="G47" s="98"/>
      <c r="H47" s="98"/>
      <c r="I47" s="98"/>
      <c r="J47" s="98"/>
      <c r="K47" s="98"/>
      <c r="L47" s="98"/>
      <c r="M47" s="98"/>
      <c r="N47" s="98"/>
      <c r="O47" s="98"/>
      <c r="P47" s="98"/>
      <c r="Q47" s="98"/>
      <c r="R47" s="98"/>
      <c r="S47" s="98"/>
      <c r="T47" s="98"/>
      <c r="U47" s="98"/>
      <c r="V47" s="98"/>
      <c r="W47" s="98"/>
      <c r="X47" s="98"/>
      <c r="Y47" s="98"/>
      <c r="Z47" s="98"/>
    </row>
    <row r="48" spans="1:26" ht="15.75" customHeight="1">
      <c r="A48" s="98"/>
      <c r="B48" s="98"/>
      <c r="C48" s="98"/>
      <c r="D48" s="98"/>
      <c r="E48" s="98"/>
      <c r="F48" s="98"/>
      <c r="G48" s="98"/>
      <c r="H48" s="98"/>
      <c r="I48" s="98"/>
      <c r="J48" s="98"/>
      <c r="K48" s="98"/>
      <c r="L48" s="98"/>
      <c r="M48" s="98"/>
      <c r="N48" s="98"/>
      <c r="O48" s="98"/>
      <c r="P48" s="98"/>
      <c r="Q48" s="98"/>
      <c r="R48" s="98"/>
      <c r="S48" s="98"/>
      <c r="T48" s="98"/>
      <c r="U48" s="98"/>
      <c r="V48" s="98"/>
      <c r="W48" s="98"/>
      <c r="X48" s="98"/>
      <c r="Y48" s="98"/>
      <c r="Z48" s="98"/>
    </row>
    <row r="49" spans="1:26" ht="15.75" customHeight="1">
      <c r="A49" s="98"/>
      <c r="B49" s="98"/>
      <c r="C49" s="98"/>
      <c r="D49" s="98"/>
      <c r="E49" s="98"/>
      <c r="F49" s="98"/>
      <c r="G49" s="98"/>
      <c r="H49" s="98"/>
      <c r="I49" s="98"/>
      <c r="J49" s="98"/>
      <c r="K49" s="98"/>
      <c r="L49" s="98"/>
      <c r="M49" s="98"/>
      <c r="N49" s="98"/>
      <c r="O49" s="98"/>
      <c r="P49" s="98"/>
      <c r="Q49" s="98"/>
      <c r="R49" s="98"/>
      <c r="S49" s="98"/>
      <c r="T49" s="98"/>
      <c r="U49" s="98"/>
      <c r="V49" s="98"/>
      <c r="W49" s="98"/>
      <c r="X49" s="98"/>
      <c r="Y49" s="98"/>
      <c r="Z49" s="98"/>
    </row>
    <row r="50" spans="1:26" ht="15.75" customHeight="1">
      <c r="A50" s="98"/>
      <c r="B50" s="98"/>
      <c r="C50" s="98"/>
      <c r="D50" s="98"/>
      <c r="E50" s="98"/>
      <c r="F50" s="98"/>
      <c r="G50" s="98"/>
      <c r="H50" s="98"/>
      <c r="I50" s="98"/>
      <c r="J50" s="98"/>
      <c r="K50" s="98"/>
      <c r="L50" s="98"/>
      <c r="M50" s="98"/>
      <c r="N50" s="98"/>
      <c r="O50" s="98"/>
      <c r="P50" s="98"/>
      <c r="Q50" s="98"/>
      <c r="R50" s="98"/>
      <c r="S50" s="98"/>
      <c r="T50" s="98"/>
      <c r="U50" s="98"/>
      <c r="V50" s="98"/>
      <c r="W50" s="98"/>
      <c r="X50" s="98"/>
      <c r="Y50" s="98"/>
      <c r="Z50" s="98"/>
    </row>
    <row r="51" spans="1:26" ht="15.75" customHeight="1">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row>
    <row r="52" spans="1:26" ht="15.75" customHeight="1">
      <c r="A52" s="98"/>
      <c r="B52" s="98"/>
      <c r="C52" s="98"/>
      <c r="D52" s="98"/>
      <c r="E52" s="98"/>
      <c r="F52" s="98"/>
      <c r="G52" s="98"/>
      <c r="H52" s="98"/>
      <c r="I52" s="98"/>
      <c r="J52" s="98"/>
      <c r="K52" s="98"/>
      <c r="L52" s="98"/>
      <c r="M52" s="98"/>
      <c r="N52" s="98"/>
      <c r="O52" s="98"/>
      <c r="P52" s="98"/>
      <c r="Q52" s="98"/>
      <c r="R52" s="98"/>
      <c r="S52" s="98"/>
      <c r="T52" s="98"/>
      <c r="U52" s="98"/>
      <c r="V52" s="98"/>
      <c r="W52" s="98"/>
      <c r="X52" s="98"/>
      <c r="Y52" s="98"/>
      <c r="Z52" s="98"/>
    </row>
    <row r="53" spans="1:26" ht="15.75" customHeight="1">
      <c r="A53" s="98"/>
      <c r="B53" s="98"/>
      <c r="C53" s="98"/>
      <c r="D53" s="98"/>
      <c r="E53" s="98"/>
      <c r="F53" s="98"/>
      <c r="G53" s="98"/>
      <c r="H53" s="98"/>
      <c r="I53" s="98"/>
      <c r="J53" s="98"/>
      <c r="K53" s="98"/>
      <c r="L53" s="98"/>
      <c r="M53" s="98"/>
      <c r="N53" s="98"/>
      <c r="O53" s="98"/>
      <c r="P53" s="98"/>
      <c r="Q53" s="98"/>
      <c r="R53" s="98"/>
      <c r="S53" s="98"/>
      <c r="T53" s="98"/>
      <c r="U53" s="98"/>
      <c r="V53" s="98"/>
      <c r="W53" s="98"/>
      <c r="X53" s="98"/>
      <c r="Y53" s="98"/>
      <c r="Z53" s="98"/>
    </row>
    <row r="54" spans="1:26" ht="15.75" customHeight="1">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row>
    <row r="55" spans="1:26" ht="15.75" customHeight="1">
      <c r="A55" s="98"/>
      <c r="B55" s="98"/>
      <c r="C55" s="98"/>
      <c r="D55" s="98"/>
      <c r="E55" s="98"/>
      <c r="F55" s="98"/>
      <c r="G55" s="98"/>
      <c r="H55" s="98"/>
      <c r="I55" s="98"/>
      <c r="J55" s="98"/>
      <c r="K55" s="98"/>
      <c r="L55" s="98"/>
      <c r="M55" s="98"/>
      <c r="N55" s="98"/>
      <c r="O55" s="98"/>
      <c r="P55" s="98"/>
      <c r="Q55" s="98"/>
      <c r="R55" s="98"/>
      <c r="S55" s="98"/>
      <c r="T55" s="98"/>
      <c r="U55" s="98"/>
      <c r="V55" s="98"/>
      <c r="W55" s="98"/>
      <c r="X55" s="98"/>
      <c r="Y55" s="98"/>
      <c r="Z55" s="98"/>
    </row>
    <row r="56" spans="1:26" ht="15.75" customHeight="1">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row>
    <row r="57" spans="1:26" ht="15.7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row>
    <row r="58" spans="1:26" ht="15.75" customHeight="1">
      <c r="A58" s="98"/>
      <c r="B58" s="98"/>
      <c r="C58" s="98"/>
      <c r="D58" s="98"/>
      <c r="E58" s="98"/>
      <c r="F58" s="98"/>
      <c r="G58" s="98"/>
      <c r="H58" s="98"/>
      <c r="I58" s="98"/>
      <c r="J58" s="98"/>
      <c r="K58" s="98"/>
      <c r="L58" s="98"/>
      <c r="M58" s="98"/>
      <c r="N58" s="98"/>
      <c r="O58" s="98"/>
      <c r="P58" s="98"/>
      <c r="Q58" s="98"/>
      <c r="R58" s="98"/>
      <c r="S58" s="98"/>
      <c r="T58" s="98"/>
      <c r="U58" s="98"/>
      <c r="V58" s="98"/>
      <c r="W58" s="98"/>
      <c r="X58" s="98"/>
      <c r="Y58" s="98"/>
      <c r="Z58" s="98"/>
    </row>
    <row r="59" spans="1:26" ht="15.75" customHeight="1">
      <c r="A59" s="98"/>
      <c r="B59" s="98"/>
      <c r="C59" s="98"/>
      <c r="D59" s="98"/>
      <c r="E59" s="98"/>
      <c r="F59" s="98"/>
      <c r="G59" s="98"/>
      <c r="H59" s="98"/>
      <c r="I59" s="98"/>
      <c r="J59" s="98"/>
      <c r="K59" s="98"/>
      <c r="L59" s="98"/>
      <c r="M59" s="98"/>
      <c r="N59" s="98"/>
      <c r="O59" s="98"/>
      <c r="P59" s="98"/>
      <c r="Q59" s="98"/>
      <c r="R59" s="98"/>
      <c r="S59" s="98"/>
      <c r="T59" s="98"/>
      <c r="U59" s="98"/>
      <c r="V59" s="98"/>
      <c r="W59" s="98"/>
      <c r="X59" s="98"/>
      <c r="Y59" s="98"/>
      <c r="Z59" s="98"/>
    </row>
    <row r="60" spans="1:26" ht="15.75" customHeight="1">
      <c r="A60" s="98"/>
      <c r="B60" s="98"/>
      <c r="C60" s="98"/>
      <c r="D60" s="98"/>
      <c r="E60" s="98"/>
      <c r="F60" s="98"/>
      <c r="G60" s="98"/>
      <c r="H60" s="98"/>
      <c r="I60" s="98"/>
      <c r="J60" s="98"/>
      <c r="K60" s="98"/>
      <c r="L60" s="98"/>
      <c r="M60" s="98"/>
      <c r="N60" s="98"/>
      <c r="O60" s="98"/>
      <c r="P60" s="98"/>
      <c r="Q60" s="98"/>
      <c r="R60" s="98"/>
      <c r="S60" s="98"/>
      <c r="T60" s="98"/>
      <c r="U60" s="98"/>
      <c r="V60" s="98"/>
      <c r="W60" s="98"/>
      <c r="X60" s="98"/>
      <c r="Y60" s="98"/>
      <c r="Z60" s="98"/>
    </row>
    <row r="61" spans="1:26" ht="15.75" customHeight="1">
      <c r="A61" s="98"/>
      <c r="B61" s="98"/>
      <c r="C61" s="98"/>
      <c r="D61" s="98"/>
      <c r="E61" s="98"/>
      <c r="F61" s="98"/>
      <c r="G61" s="98"/>
      <c r="H61" s="98"/>
      <c r="I61" s="98"/>
      <c r="J61" s="98"/>
      <c r="K61" s="98"/>
      <c r="L61" s="98"/>
      <c r="M61" s="98"/>
      <c r="N61" s="98"/>
      <c r="O61" s="98"/>
      <c r="P61" s="98"/>
      <c r="Q61" s="98"/>
      <c r="R61" s="98"/>
      <c r="S61" s="98"/>
      <c r="T61" s="98"/>
      <c r="U61" s="98"/>
      <c r="V61" s="98"/>
      <c r="W61" s="98"/>
      <c r="X61" s="98"/>
      <c r="Y61" s="98"/>
      <c r="Z61" s="98"/>
    </row>
    <row r="62" spans="1:26" ht="15.75" customHeight="1">
      <c r="A62" s="98"/>
      <c r="B62" s="98"/>
      <c r="C62" s="98"/>
      <c r="D62" s="98"/>
      <c r="E62" s="98"/>
      <c r="F62" s="98"/>
      <c r="G62" s="98"/>
      <c r="H62" s="98"/>
      <c r="I62" s="98"/>
      <c r="J62" s="98"/>
      <c r="K62" s="98"/>
      <c r="L62" s="98"/>
      <c r="M62" s="98"/>
      <c r="N62" s="98"/>
      <c r="O62" s="98"/>
      <c r="P62" s="98"/>
      <c r="Q62" s="98"/>
      <c r="R62" s="98"/>
      <c r="S62" s="98"/>
      <c r="T62" s="98"/>
      <c r="U62" s="98"/>
      <c r="V62" s="98"/>
      <c r="W62" s="98"/>
      <c r="X62" s="98"/>
      <c r="Y62" s="98"/>
      <c r="Z62" s="98"/>
    </row>
    <row r="63" spans="1:26" ht="15.75" customHeight="1">
      <c r="A63" s="98"/>
      <c r="B63" s="98"/>
      <c r="C63" s="98"/>
      <c r="D63" s="98"/>
      <c r="E63" s="98"/>
      <c r="F63" s="98"/>
      <c r="G63" s="98"/>
      <c r="H63" s="98"/>
      <c r="I63" s="98"/>
      <c r="J63" s="98"/>
      <c r="K63" s="98"/>
      <c r="L63" s="98"/>
      <c r="M63" s="98"/>
      <c r="N63" s="98"/>
      <c r="O63" s="98"/>
      <c r="P63" s="98"/>
      <c r="Q63" s="98"/>
      <c r="R63" s="98"/>
      <c r="S63" s="98"/>
      <c r="T63" s="98"/>
      <c r="U63" s="98"/>
      <c r="V63" s="98"/>
      <c r="W63" s="98"/>
      <c r="X63" s="98"/>
      <c r="Y63" s="98"/>
      <c r="Z63" s="98"/>
    </row>
    <row r="64" spans="1:26" ht="15.7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row>
    <row r="65" spans="1:26" ht="15.75" customHeight="1">
      <c r="A65" s="98"/>
      <c r="B65" s="98"/>
      <c r="C65" s="98"/>
      <c r="D65" s="98"/>
      <c r="E65" s="98"/>
      <c r="F65" s="98"/>
      <c r="G65" s="98"/>
      <c r="H65" s="98"/>
      <c r="I65" s="98"/>
      <c r="J65" s="98"/>
      <c r="K65" s="98"/>
      <c r="L65" s="98"/>
      <c r="M65" s="98"/>
      <c r="N65" s="98"/>
      <c r="O65" s="98"/>
      <c r="P65" s="98"/>
      <c r="Q65" s="98"/>
      <c r="R65" s="98"/>
      <c r="S65" s="98"/>
      <c r="T65" s="98"/>
      <c r="U65" s="98"/>
      <c r="V65" s="98"/>
      <c r="W65" s="98"/>
      <c r="X65" s="98"/>
      <c r="Y65" s="98"/>
      <c r="Z65" s="98"/>
    </row>
    <row r="66" spans="1:26" ht="15.75" customHeight="1">
      <c r="A66" s="98"/>
      <c r="B66" s="98"/>
      <c r="C66" s="98"/>
      <c r="D66" s="98"/>
      <c r="E66" s="98"/>
      <c r="F66" s="98"/>
      <c r="G66" s="98"/>
      <c r="H66" s="98"/>
      <c r="I66" s="98"/>
      <c r="J66" s="98"/>
      <c r="K66" s="98"/>
      <c r="L66" s="98"/>
      <c r="M66" s="98"/>
      <c r="N66" s="98"/>
      <c r="O66" s="98"/>
      <c r="P66" s="98"/>
      <c r="Q66" s="98"/>
      <c r="R66" s="98"/>
      <c r="S66" s="98"/>
      <c r="T66" s="98"/>
      <c r="U66" s="98"/>
      <c r="V66" s="98"/>
      <c r="W66" s="98"/>
      <c r="X66" s="98"/>
      <c r="Y66" s="98"/>
      <c r="Z66" s="98"/>
    </row>
    <row r="67" spans="1:26" ht="15.75" customHeight="1">
      <c r="A67" s="98"/>
      <c r="B67" s="98"/>
      <c r="C67" s="98"/>
      <c r="D67" s="98"/>
      <c r="E67" s="98"/>
      <c r="F67" s="98"/>
      <c r="G67" s="98"/>
      <c r="H67" s="98"/>
      <c r="I67" s="98"/>
      <c r="J67" s="98"/>
      <c r="K67" s="98"/>
      <c r="L67" s="98"/>
      <c r="M67" s="98"/>
      <c r="N67" s="98"/>
      <c r="O67" s="98"/>
      <c r="P67" s="98"/>
      <c r="Q67" s="98"/>
      <c r="R67" s="98"/>
      <c r="S67" s="98"/>
      <c r="T67" s="98"/>
      <c r="U67" s="98"/>
      <c r="V67" s="98"/>
      <c r="W67" s="98"/>
      <c r="X67" s="98"/>
      <c r="Y67" s="98"/>
      <c r="Z67" s="98"/>
    </row>
    <row r="68" spans="1:26" ht="15.75" customHeight="1">
      <c r="A68" s="98"/>
      <c r="B68" s="98"/>
      <c r="C68" s="98"/>
      <c r="D68" s="98"/>
      <c r="E68" s="98"/>
      <c r="F68" s="98"/>
      <c r="G68" s="98"/>
      <c r="H68" s="98"/>
      <c r="I68" s="98"/>
      <c r="J68" s="98"/>
      <c r="K68" s="98"/>
      <c r="L68" s="98"/>
      <c r="M68" s="98"/>
      <c r="N68" s="98"/>
      <c r="O68" s="98"/>
      <c r="P68" s="98"/>
      <c r="Q68" s="98"/>
      <c r="R68" s="98"/>
      <c r="S68" s="98"/>
      <c r="T68" s="98"/>
      <c r="U68" s="98"/>
      <c r="V68" s="98"/>
      <c r="W68" s="98"/>
      <c r="X68" s="98"/>
      <c r="Y68" s="98"/>
      <c r="Z68" s="98"/>
    </row>
    <row r="69" spans="1:26" ht="15.75" customHeight="1">
      <c r="A69" s="98"/>
      <c r="B69" s="98"/>
      <c r="C69" s="98"/>
      <c r="D69" s="98"/>
      <c r="E69" s="98"/>
      <c r="F69" s="98"/>
      <c r="G69" s="98"/>
      <c r="H69" s="98"/>
      <c r="I69" s="98"/>
      <c r="J69" s="98"/>
      <c r="K69" s="98"/>
      <c r="L69" s="98"/>
      <c r="M69" s="98"/>
      <c r="N69" s="98"/>
      <c r="O69" s="98"/>
      <c r="P69" s="98"/>
      <c r="Q69" s="98"/>
      <c r="R69" s="98"/>
      <c r="S69" s="98"/>
      <c r="T69" s="98"/>
      <c r="U69" s="98"/>
      <c r="V69" s="98"/>
      <c r="W69" s="98"/>
      <c r="X69" s="98"/>
      <c r="Y69" s="98"/>
      <c r="Z69" s="98"/>
    </row>
    <row r="70" spans="1:26" ht="15.75" customHeight="1">
      <c r="A70" s="98"/>
      <c r="B70" s="98"/>
      <c r="C70" s="98"/>
      <c r="D70" s="98"/>
      <c r="E70" s="98"/>
      <c r="F70" s="98"/>
      <c r="G70" s="98"/>
      <c r="H70" s="98"/>
      <c r="I70" s="98"/>
      <c r="J70" s="98"/>
      <c r="K70" s="98"/>
      <c r="L70" s="98"/>
      <c r="M70" s="98"/>
      <c r="N70" s="98"/>
      <c r="O70" s="98"/>
      <c r="P70" s="98"/>
      <c r="Q70" s="98"/>
      <c r="R70" s="98"/>
      <c r="S70" s="98"/>
      <c r="T70" s="98"/>
      <c r="U70" s="98"/>
      <c r="V70" s="98"/>
      <c r="W70" s="98"/>
      <c r="X70" s="98"/>
      <c r="Y70" s="98"/>
      <c r="Z70" s="98"/>
    </row>
    <row r="71" spans="1:26" ht="15.75" customHeight="1">
      <c r="A71" s="98"/>
      <c r="B71" s="98"/>
      <c r="C71" s="98"/>
      <c r="D71" s="98"/>
      <c r="E71" s="98"/>
      <c r="F71" s="98"/>
      <c r="G71" s="98"/>
      <c r="H71" s="98"/>
      <c r="I71" s="98"/>
      <c r="J71" s="98"/>
      <c r="K71" s="98"/>
      <c r="L71" s="98"/>
      <c r="M71" s="98"/>
      <c r="N71" s="98"/>
      <c r="O71" s="98"/>
      <c r="P71" s="98"/>
      <c r="Q71" s="98"/>
      <c r="R71" s="98"/>
      <c r="S71" s="98"/>
      <c r="T71" s="98"/>
      <c r="U71" s="98"/>
      <c r="V71" s="98"/>
      <c r="W71" s="98"/>
      <c r="X71" s="98"/>
      <c r="Y71" s="98"/>
      <c r="Z71" s="98"/>
    </row>
    <row r="72" spans="1:26" ht="15.75" customHeight="1">
      <c r="A72" s="98"/>
      <c r="B72" s="98"/>
      <c r="C72" s="98"/>
      <c r="D72" s="98"/>
      <c r="E72" s="98"/>
      <c r="F72" s="98"/>
      <c r="G72" s="98"/>
      <c r="H72" s="98"/>
      <c r="I72" s="98"/>
      <c r="J72" s="98"/>
      <c r="K72" s="98"/>
      <c r="L72" s="98"/>
      <c r="M72" s="98"/>
      <c r="N72" s="98"/>
      <c r="O72" s="98"/>
      <c r="P72" s="98"/>
      <c r="Q72" s="98"/>
      <c r="R72" s="98"/>
      <c r="S72" s="98"/>
      <c r="T72" s="98"/>
      <c r="U72" s="98"/>
      <c r="V72" s="98"/>
      <c r="W72" s="98"/>
      <c r="X72" s="98"/>
      <c r="Y72" s="98"/>
      <c r="Z72" s="98"/>
    </row>
    <row r="73" spans="1:26" ht="15.75" customHeight="1">
      <c r="A73" s="98"/>
      <c r="B73" s="98"/>
      <c r="C73" s="98"/>
      <c r="D73" s="98"/>
      <c r="E73" s="98"/>
      <c r="F73" s="98"/>
      <c r="G73" s="98"/>
      <c r="H73" s="98"/>
      <c r="I73" s="98"/>
      <c r="J73" s="98"/>
      <c r="K73" s="98"/>
      <c r="L73" s="98"/>
      <c r="M73" s="98"/>
      <c r="N73" s="98"/>
      <c r="O73" s="98"/>
      <c r="P73" s="98"/>
      <c r="Q73" s="98"/>
      <c r="R73" s="98"/>
      <c r="S73" s="98"/>
      <c r="T73" s="98"/>
      <c r="U73" s="98"/>
      <c r="V73" s="98"/>
      <c r="W73" s="98"/>
      <c r="X73" s="98"/>
      <c r="Y73" s="98"/>
      <c r="Z73" s="98"/>
    </row>
    <row r="74" spans="1:26" ht="15.75" customHeight="1">
      <c r="A74" s="98"/>
      <c r="B74" s="98"/>
      <c r="C74" s="98"/>
      <c r="D74" s="98"/>
      <c r="E74" s="98"/>
      <c r="F74" s="98"/>
      <c r="G74" s="98"/>
      <c r="H74" s="98"/>
      <c r="I74" s="98"/>
      <c r="J74" s="98"/>
      <c r="K74" s="98"/>
      <c r="L74" s="98"/>
      <c r="M74" s="98"/>
      <c r="N74" s="98"/>
      <c r="O74" s="98"/>
      <c r="P74" s="98"/>
      <c r="Q74" s="98"/>
      <c r="R74" s="98"/>
      <c r="S74" s="98"/>
      <c r="T74" s="98"/>
      <c r="U74" s="98"/>
      <c r="V74" s="98"/>
      <c r="W74" s="98"/>
      <c r="X74" s="98"/>
      <c r="Y74" s="98"/>
      <c r="Z74" s="98"/>
    </row>
    <row r="75" spans="1:26" ht="15.75" customHeight="1">
      <c r="A75" s="98"/>
      <c r="B75" s="98"/>
      <c r="C75" s="98"/>
      <c r="D75" s="98"/>
      <c r="E75" s="98"/>
      <c r="F75" s="98"/>
      <c r="G75" s="98"/>
      <c r="H75" s="98"/>
      <c r="I75" s="98"/>
      <c r="J75" s="98"/>
      <c r="K75" s="98"/>
      <c r="L75" s="98"/>
      <c r="M75" s="98"/>
      <c r="N75" s="98"/>
      <c r="O75" s="98"/>
      <c r="P75" s="98"/>
      <c r="Q75" s="98"/>
      <c r="R75" s="98"/>
      <c r="S75" s="98"/>
      <c r="T75" s="98"/>
      <c r="U75" s="98"/>
      <c r="V75" s="98"/>
      <c r="W75" s="98"/>
      <c r="X75" s="98"/>
      <c r="Y75" s="98"/>
      <c r="Z75" s="98"/>
    </row>
    <row r="76" spans="1:26" ht="15.75" customHeight="1">
      <c r="A76" s="98"/>
      <c r="B76" s="98"/>
      <c r="C76" s="98"/>
      <c r="D76" s="98"/>
      <c r="E76" s="98"/>
      <c r="F76" s="98"/>
      <c r="G76" s="98"/>
      <c r="H76" s="98"/>
      <c r="I76" s="98"/>
      <c r="J76" s="98"/>
      <c r="K76" s="98"/>
      <c r="L76" s="98"/>
      <c r="M76" s="98"/>
      <c r="N76" s="98"/>
      <c r="O76" s="98"/>
      <c r="P76" s="98"/>
      <c r="Q76" s="98"/>
      <c r="R76" s="98"/>
      <c r="S76" s="98"/>
      <c r="T76" s="98"/>
      <c r="U76" s="98"/>
      <c r="V76" s="98"/>
      <c r="W76" s="98"/>
      <c r="X76" s="98"/>
      <c r="Y76" s="98"/>
      <c r="Z76" s="98"/>
    </row>
    <row r="77" spans="1:26" ht="15.75" customHeight="1">
      <c r="A77" s="98"/>
      <c r="B77" s="98"/>
      <c r="C77" s="98"/>
      <c r="D77" s="98"/>
      <c r="E77" s="98"/>
      <c r="F77" s="98"/>
      <c r="G77" s="98"/>
      <c r="H77" s="98"/>
      <c r="I77" s="98"/>
      <c r="J77" s="98"/>
      <c r="K77" s="98"/>
      <c r="L77" s="98"/>
      <c r="M77" s="98"/>
      <c r="N77" s="98"/>
      <c r="O77" s="98"/>
      <c r="P77" s="98"/>
      <c r="Q77" s="98"/>
      <c r="R77" s="98"/>
      <c r="S77" s="98"/>
      <c r="T77" s="98"/>
      <c r="U77" s="98"/>
      <c r="V77" s="98"/>
      <c r="W77" s="98"/>
      <c r="X77" s="98"/>
      <c r="Y77" s="98"/>
      <c r="Z77" s="98"/>
    </row>
    <row r="78" spans="1:26" ht="15.75" customHeight="1">
      <c r="A78" s="98"/>
      <c r="B78" s="98"/>
      <c r="C78" s="98"/>
      <c r="D78" s="98"/>
      <c r="E78" s="98"/>
      <c r="F78" s="98"/>
      <c r="G78" s="98"/>
      <c r="H78" s="98"/>
      <c r="I78" s="98"/>
      <c r="J78" s="98"/>
      <c r="K78" s="98"/>
      <c r="L78" s="98"/>
      <c r="M78" s="98"/>
      <c r="N78" s="98"/>
      <c r="O78" s="98"/>
      <c r="P78" s="98"/>
      <c r="Q78" s="98"/>
      <c r="R78" s="98"/>
      <c r="S78" s="98"/>
      <c r="T78" s="98"/>
      <c r="U78" s="98"/>
      <c r="V78" s="98"/>
      <c r="W78" s="98"/>
      <c r="X78" s="98"/>
      <c r="Y78" s="98"/>
      <c r="Z78" s="98"/>
    </row>
    <row r="79" spans="1:26" ht="15.75" customHeight="1">
      <c r="A79" s="98"/>
      <c r="B79" s="98"/>
      <c r="C79" s="98"/>
      <c r="D79" s="98"/>
      <c r="E79" s="98"/>
      <c r="F79" s="98"/>
      <c r="G79" s="98"/>
      <c r="H79" s="98"/>
      <c r="I79" s="98"/>
      <c r="J79" s="98"/>
      <c r="K79" s="98"/>
      <c r="L79" s="98"/>
      <c r="M79" s="98"/>
      <c r="N79" s="98"/>
      <c r="O79" s="98"/>
      <c r="P79" s="98"/>
      <c r="Q79" s="98"/>
      <c r="R79" s="98"/>
      <c r="S79" s="98"/>
      <c r="T79" s="98"/>
      <c r="U79" s="98"/>
      <c r="V79" s="98"/>
      <c r="W79" s="98"/>
      <c r="X79" s="98"/>
      <c r="Y79" s="98"/>
      <c r="Z79" s="98"/>
    </row>
    <row r="80" spans="1:26" ht="15.75" customHeight="1">
      <c r="A80" s="98"/>
      <c r="B80" s="98"/>
      <c r="C80" s="98"/>
      <c r="D80" s="98"/>
      <c r="E80" s="98"/>
      <c r="F80" s="98"/>
      <c r="G80" s="98"/>
      <c r="H80" s="98"/>
      <c r="I80" s="98"/>
      <c r="J80" s="98"/>
      <c r="K80" s="98"/>
      <c r="L80" s="98"/>
      <c r="M80" s="98"/>
      <c r="N80" s="98"/>
      <c r="O80" s="98"/>
      <c r="P80" s="98"/>
      <c r="Q80" s="98"/>
      <c r="R80" s="98"/>
      <c r="S80" s="98"/>
      <c r="T80" s="98"/>
      <c r="U80" s="98"/>
      <c r="V80" s="98"/>
      <c r="W80" s="98"/>
      <c r="X80" s="98"/>
      <c r="Y80" s="98"/>
      <c r="Z80" s="98"/>
    </row>
    <row r="81" spans="1:26" ht="15.75" customHeight="1">
      <c r="A81" s="98"/>
      <c r="B81" s="98"/>
      <c r="C81" s="98"/>
      <c r="D81" s="98"/>
      <c r="E81" s="98"/>
      <c r="F81" s="98"/>
      <c r="G81" s="98"/>
      <c r="H81" s="98"/>
      <c r="I81" s="98"/>
      <c r="J81" s="98"/>
      <c r="K81" s="98"/>
      <c r="L81" s="98"/>
      <c r="M81" s="98"/>
      <c r="N81" s="98"/>
      <c r="O81" s="98"/>
      <c r="P81" s="98"/>
      <c r="Q81" s="98"/>
      <c r="R81" s="98"/>
      <c r="S81" s="98"/>
      <c r="T81" s="98"/>
      <c r="U81" s="98"/>
      <c r="V81" s="98"/>
      <c r="W81" s="98"/>
      <c r="X81" s="98"/>
      <c r="Y81" s="98"/>
      <c r="Z81" s="98"/>
    </row>
    <row r="82" spans="1:26" ht="15.75" customHeight="1">
      <c r="A82" s="98"/>
      <c r="B82" s="98"/>
      <c r="C82" s="98"/>
      <c r="D82" s="98"/>
      <c r="E82" s="98"/>
      <c r="F82" s="98"/>
      <c r="G82" s="98"/>
      <c r="H82" s="98"/>
      <c r="I82" s="98"/>
      <c r="J82" s="98"/>
      <c r="K82" s="98"/>
      <c r="L82" s="98"/>
      <c r="M82" s="98"/>
      <c r="N82" s="98"/>
      <c r="O82" s="98"/>
      <c r="P82" s="98"/>
      <c r="Q82" s="98"/>
      <c r="R82" s="98"/>
      <c r="S82" s="98"/>
      <c r="T82" s="98"/>
      <c r="U82" s="98"/>
      <c r="V82" s="98"/>
      <c r="W82" s="98"/>
      <c r="X82" s="98"/>
      <c r="Y82" s="98"/>
      <c r="Z82" s="98"/>
    </row>
    <row r="83" spans="1:26" ht="15.75" customHeight="1">
      <c r="A83" s="98"/>
      <c r="B83" s="98"/>
      <c r="C83" s="98"/>
      <c r="D83" s="98"/>
      <c r="E83" s="98"/>
      <c r="F83" s="98"/>
      <c r="G83" s="98"/>
      <c r="H83" s="98"/>
      <c r="I83" s="98"/>
      <c r="J83" s="98"/>
      <c r="K83" s="98"/>
      <c r="L83" s="98"/>
      <c r="M83" s="98"/>
      <c r="N83" s="98"/>
      <c r="O83" s="98"/>
      <c r="P83" s="98"/>
      <c r="Q83" s="98"/>
      <c r="R83" s="98"/>
      <c r="S83" s="98"/>
      <c r="T83" s="98"/>
      <c r="U83" s="98"/>
      <c r="V83" s="98"/>
      <c r="W83" s="98"/>
      <c r="X83" s="98"/>
      <c r="Y83" s="98"/>
      <c r="Z83" s="98"/>
    </row>
    <row r="84" spans="1:26" ht="15.75" customHeight="1">
      <c r="A84" s="98"/>
      <c r="B84" s="98"/>
      <c r="C84" s="98"/>
      <c r="D84" s="98"/>
      <c r="E84" s="98"/>
      <c r="F84" s="98"/>
      <c r="G84" s="98"/>
      <c r="H84" s="98"/>
      <c r="I84" s="98"/>
      <c r="J84" s="98"/>
      <c r="K84" s="98"/>
      <c r="L84" s="98"/>
      <c r="M84" s="98"/>
      <c r="N84" s="98"/>
      <c r="O84" s="98"/>
      <c r="P84" s="98"/>
      <c r="Q84" s="98"/>
      <c r="R84" s="98"/>
      <c r="S84" s="98"/>
      <c r="T84" s="98"/>
      <c r="U84" s="98"/>
      <c r="V84" s="98"/>
      <c r="W84" s="98"/>
      <c r="X84" s="98"/>
      <c r="Y84" s="98"/>
      <c r="Z84" s="98"/>
    </row>
    <row r="85" spans="1:26" ht="15.75" customHeight="1">
      <c r="A85" s="98"/>
      <c r="B85" s="98"/>
      <c r="C85" s="98"/>
      <c r="D85" s="98"/>
      <c r="E85" s="98"/>
      <c r="F85" s="98"/>
      <c r="G85" s="98"/>
      <c r="H85" s="98"/>
      <c r="I85" s="98"/>
      <c r="J85" s="98"/>
      <c r="K85" s="98"/>
      <c r="L85" s="98"/>
      <c r="M85" s="98"/>
      <c r="N85" s="98"/>
      <c r="O85" s="98"/>
      <c r="P85" s="98"/>
      <c r="Q85" s="98"/>
      <c r="R85" s="98"/>
      <c r="S85" s="98"/>
      <c r="T85" s="98"/>
      <c r="U85" s="98"/>
      <c r="V85" s="98"/>
      <c r="W85" s="98"/>
      <c r="X85" s="98"/>
      <c r="Y85" s="98"/>
      <c r="Z85" s="98"/>
    </row>
    <row r="86" spans="1:26" ht="15.75" customHeight="1">
      <c r="A86" s="98"/>
      <c r="B86" s="98"/>
      <c r="C86" s="98"/>
      <c r="D86" s="98"/>
      <c r="E86" s="98"/>
      <c r="F86" s="98"/>
      <c r="G86" s="98"/>
      <c r="H86" s="98"/>
      <c r="I86" s="98"/>
      <c r="J86" s="98"/>
      <c r="K86" s="98"/>
      <c r="L86" s="98"/>
      <c r="M86" s="98"/>
      <c r="N86" s="98"/>
      <c r="O86" s="98"/>
      <c r="P86" s="98"/>
      <c r="Q86" s="98"/>
      <c r="R86" s="98"/>
      <c r="S86" s="98"/>
      <c r="T86" s="98"/>
      <c r="U86" s="98"/>
      <c r="V86" s="98"/>
      <c r="W86" s="98"/>
      <c r="X86" s="98"/>
      <c r="Y86" s="98"/>
      <c r="Z86" s="98"/>
    </row>
    <row r="87" spans="1:26" ht="15.75" customHeight="1">
      <c r="A87" s="98"/>
      <c r="B87" s="98"/>
      <c r="C87" s="98"/>
      <c r="D87" s="98"/>
      <c r="E87" s="98"/>
      <c r="F87" s="98"/>
      <c r="G87" s="98"/>
      <c r="H87" s="98"/>
      <c r="I87" s="98"/>
      <c r="J87" s="98"/>
      <c r="K87" s="98"/>
      <c r="L87" s="98"/>
      <c r="M87" s="98"/>
      <c r="N87" s="98"/>
      <c r="O87" s="98"/>
      <c r="P87" s="98"/>
      <c r="Q87" s="98"/>
      <c r="R87" s="98"/>
      <c r="S87" s="98"/>
      <c r="T87" s="98"/>
      <c r="U87" s="98"/>
      <c r="V87" s="98"/>
      <c r="W87" s="98"/>
      <c r="X87" s="98"/>
      <c r="Y87" s="98"/>
      <c r="Z87" s="98"/>
    </row>
    <row r="88" spans="1:26" ht="15.75" customHeight="1">
      <c r="A88" s="98"/>
      <c r="B88" s="98"/>
      <c r="C88" s="98"/>
      <c r="D88" s="98"/>
      <c r="E88" s="98"/>
      <c r="F88" s="98"/>
      <c r="G88" s="98"/>
      <c r="H88" s="98"/>
      <c r="I88" s="98"/>
      <c r="J88" s="98"/>
      <c r="K88" s="98"/>
      <c r="L88" s="98"/>
      <c r="M88" s="98"/>
      <c r="N88" s="98"/>
      <c r="O88" s="98"/>
      <c r="P88" s="98"/>
      <c r="Q88" s="98"/>
      <c r="R88" s="98"/>
      <c r="S88" s="98"/>
      <c r="T88" s="98"/>
      <c r="U88" s="98"/>
      <c r="V88" s="98"/>
      <c r="W88" s="98"/>
      <c r="X88" s="98"/>
      <c r="Y88" s="98"/>
      <c r="Z88" s="98"/>
    </row>
    <row r="89" spans="1:26" ht="15.75" customHeight="1">
      <c r="A89" s="98"/>
      <c r="B89" s="98"/>
      <c r="C89" s="98"/>
      <c r="D89" s="98"/>
      <c r="E89" s="98"/>
      <c r="F89" s="98"/>
      <c r="G89" s="98"/>
      <c r="H89" s="98"/>
      <c r="I89" s="98"/>
      <c r="J89" s="98"/>
      <c r="K89" s="98"/>
      <c r="L89" s="98"/>
      <c r="M89" s="98"/>
      <c r="N89" s="98"/>
      <c r="O89" s="98"/>
      <c r="P89" s="98"/>
      <c r="Q89" s="98"/>
      <c r="R89" s="98"/>
      <c r="S89" s="98"/>
      <c r="T89" s="98"/>
      <c r="U89" s="98"/>
      <c r="V89" s="98"/>
      <c r="W89" s="98"/>
      <c r="X89" s="98"/>
      <c r="Y89" s="98"/>
      <c r="Z89" s="98"/>
    </row>
    <row r="90" spans="1:26" ht="15.75" customHeight="1">
      <c r="A90" s="98"/>
      <c r="B90" s="98"/>
      <c r="C90" s="98"/>
      <c r="D90" s="98"/>
      <c r="E90" s="98"/>
      <c r="F90" s="98"/>
      <c r="G90" s="98"/>
      <c r="H90" s="98"/>
      <c r="I90" s="98"/>
      <c r="J90" s="98"/>
      <c r="K90" s="98"/>
      <c r="L90" s="98"/>
      <c r="M90" s="98"/>
      <c r="N90" s="98"/>
      <c r="O90" s="98"/>
      <c r="P90" s="98"/>
      <c r="Q90" s="98"/>
      <c r="R90" s="98"/>
      <c r="S90" s="98"/>
      <c r="T90" s="98"/>
      <c r="U90" s="98"/>
      <c r="V90" s="98"/>
      <c r="W90" s="98"/>
      <c r="X90" s="98"/>
      <c r="Y90" s="98"/>
      <c r="Z90" s="98"/>
    </row>
    <row r="91" spans="1:26" ht="15.75" customHeight="1">
      <c r="A91" s="98"/>
      <c r="B91" s="98"/>
      <c r="C91" s="98"/>
      <c r="D91" s="98"/>
      <c r="E91" s="98"/>
      <c r="F91" s="98"/>
      <c r="G91" s="98"/>
      <c r="H91" s="98"/>
      <c r="I91" s="98"/>
      <c r="J91" s="98"/>
      <c r="K91" s="98"/>
      <c r="L91" s="98"/>
      <c r="M91" s="98"/>
      <c r="N91" s="98"/>
      <c r="O91" s="98"/>
      <c r="P91" s="98"/>
      <c r="Q91" s="98"/>
      <c r="R91" s="98"/>
      <c r="S91" s="98"/>
      <c r="T91" s="98"/>
      <c r="U91" s="98"/>
      <c r="V91" s="98"/>
      <c r="W91" s="98"/>
      <c r="X91" s="98"/>
      <c r="Y91" s="98"/>
      <c r="Z91" s="98"/>
    </row>
    <row r="92" spans="1:26" ht="15.75" customHeight="1">
      <c r="A92" s="98"/>
      <c r="B92" s="98"/>
      <c r="C92" s="98"/>
      <c r="D92" s="98"/>
      <c r="E92" s="98"/>
      <c r="F92" s="98"/>
      <c r="G92" s="98"/>
      <c r="H92" s="98"/>
      <c r="I92" s="98"/>
      <c r="J92" s="98"/>
      <c r="K92" s="98"/>
      <c r="L92" s="98"/>
      <c r="M92" s="98"/>
      <c r="N92" s="98"/>
      <c r="O92" s="98"/>
      <c r="P92" s="98"/>
      <c r="Q92" s="98"/>
      <c r="R92" s="98"/>
      <c r="S92" s="98"/>
      <c r="T92" s="98"/>
      <c r="U92" s="98"/>
      <c r="V92" s="98"/>
      <c r="W92" s="98"/>
      <c r="X92" s="98"/>
      <c r="Y92" s="98"/>
      <c r="Z92" s="98"/>
    </row>
    <row r="93" spans="1:26" ht="15.75" customHeight="1">
      <c r="A93" s="98"/>
      <c r="B93" s="98"/>
      <c r="C93" s="98"/>
      <c r="D93" s="98"/>
      <c r="E93" s="98"/>
      <c r="F93" s="98"/>
      <c r="G93" s="98"/>
      <c r="H93" s="98"/>
      <c r="I93" s="98"/>
      <c r="J93" s="98"/>
      <c r="K93" s="98"/>
      <c r="L93" s="98"/>
      <c r="M93" s="98"/>
      <c r="N93" s="98"/>
      <c r="O93" s="98"/>
      <c r="P93" s="98"/>
      <c r="Q93" s="98"/>
      <c r="R93" s="98"/>
      <c r="S93" s="98"/>
      <c r="T93" s="98"/>
      <c r="U93" s="98"/>
      <c r="V93" s="98"/>
      <c r="W93" s="98"/>
      <c r="X93" s="98"/>
      <c r="Y93" s="98"/>
      <c r="Z93" s="98"/>
    </row>
    <row r="94" spans="1:26" ht="15.75" customHeight="1">
      <c r="A94" s="98"/>
      <c r="B94" s="98"/>
      <c r="C94" s="98"/>
      <c r="D94" s="98"/>
      <c r="E94" s="98"/>
      <c r="F94" s="98"/>
      <c r="G94" s="98"/>
      <c r="H94" s="98"/>
      <c r="I94" s="98"/>
      <c r="J94" s="98"/>
      <c r="K94" s="98"/>
      <c r="L94" s="98"/>
      <c r="M94" s="98"/>
      <c r="N94" s="98"/>
      <c r="O94" s="98"/>
      <c r="P94" s="98"/>
      <c r="Q94" s="98"/>
      <c r="R94" s="98"/>
      <c r="S94" s="98"/>
      <c r="T94" s="98"/>
      <c r="U94" s="98"/>
      <c r="V94" s="98"/>
      <c r="W94" s="98"/>
      <c r="X94" s="98"/>
      <c r="Y94" s="98"/>
      <c r="Z94" s="98"/>
    </row>
    <row r="95" spans="1:26" ht="15.75" customHeight="1">
      <c r="A95" s="98"/>
      <c r="B95" s="98"/>
      <c r="C95" s="98"/>
      <c r="D95" s="98"/>
      <c r="E95" s="98"/>
      <c r="F95" s="98"/>
      <c r="G95" s="98"/>
      <c r="H95" s="98"/>
      <c r="I95" s="98"/>
      <c r="J95" s="98"/>
      <c r="K95" s="98"/>
      <c r="L95" s="98"/>
      <c r="M95" s="98"/>
      <c r="N95" s="98"/>
      <c r="O95" s="98"/>
      <c r="P95" s="98"/>
      <c r="Q95" s="98"/>
      <c r="R95" s="98"/>
      <c r="S95" s="98"/>
      <c r="T95" s="98"/>
      <c r="U95" s="98"/>
      <c r="V95" s="98"/>
      <c r="W95" s="98"/>
      <c r="X95" s="98"/>
      <c r="Y95" s="98"/>
      <c r="Z95" s="98"/>
    </row>
    <row r="96" spans="1:26" ht="15.75" customHeight="1">
      <c r="A96" s="98"/>
      <c r="B96" s="98"/>
      <c r="C96" s="98"/>
      <c r="D96" s="98"/>
      <c r="E96" s="98"/>
      <c r="F96" s="98"/>
      <c r="G96" s="98"/>
      <c r="H96" s="98"/>
      <c r="I96" s="98"/>
      <c r="J96" s="98"/>
      <c r="K96" s="98"/>
      <c r="L96" s="98"/>
      <c r="M96" s="98"/>
      <c r="N96" s="98"/>
      <c r="O96" s="98"/>
      <c r="P96" s="98"/>
      <c r="Q96" s="98"/>
      <c r="R96" s="98"/>
      <c r="S96" s="98"/>
      <c r="T96" s="98"/>
      <c r="U96" s="98"/>
      <c r="V96" s="98"/>
      <c r="W96" s="98"/>
      <c r="X96" s="98"/>
      <c r="Y96" s="98"/>
      <c r="Z96" s="98"/>
    </row>
    <row r="97" spans="1:26" ht="15.75" customHeight="1">
      <c r="A97" s="98"/>
      <c r="B97" s="98"/>
      <c r="C97" s="98"/>
      <c r="D97" s="98"/>
      <c r="E97" s="98"/>
      <c r="F97" s="98"/>
      <c r="G97" s="98"/>
      <c r="H97" s="98"/>
      <c r="I97" s="98"/>
      <c r="J97" s="98"/>
      <c r="K97" s="98"/>
      <c r="L97" s="98"/>
      <c r="M97" s="98"/>
      <c r="N97" s="98"/>
      <c r="O97" s="98"/>
      <c r="P97" s="98"/>
      <c r="Q97" s="98"/>
      <c r="R97" s="98"/>
      <c r="S97" s="98"/>
      <c r="T97" s="98"/>
      <c r="U97" s="98"/>
      <c r="V97" s="98"/>
      <c r="W97" s="98"/>
      <c r="X97" s="98"/>
      <c r="Y97" s="98"/>
      <c r="Z97" s="98"/>
    </row>
    <row r="98" spans="1:26" ht="15.75" customHeight="1">
      <c r="A98" s="98"/>
      <c r="B98" s="98"/>
      <c r="C98" s="98"/>
      <c r="D98" s="98"/>
      <c r="E98" s="98"/>
      <c r="F98" s="98"/>
      <c r="G98" s="98"/>
      <c r="H98" s="98"/>
      <c r="I98" s="98"/>
      <c r="J98" s="98"/>
      <c r="K98" s="98"/>
      <c r="L98" s="98"/>
      <c r="M98" s="98"/>
      <c r="N98" s="98"/>
      <c r="O98" s="98"/>
      <c r="P98" s="98"/>
      <c r="Q98" s="98"/>
      <c r="R98" s="98"/>
      <c r="S98" s="98"/>
      <c r="T98" s="98"/>
      <c r="U98" s="98"/>
      <c r="V98" s="98"/>
      <c r="W98" s="98"/>
      <c r="X98" s="98"/>
      <c r="Y98" s="98"/>
      <c r="Z98" s="98"/>
    </row>
    <row r="99" spans="1:26" ht="15.75" customHeight="1">
      <c r="A99" s="98"/>
      <c r="B99" s="98"/>
      <c r="C99" s="98"/>
      <c r="D99" s="98"/>
      <c r="E99" s="98"/>
      <c r="F99" s="98"/>
      <c r="G99" s="98"/>
      <c r="H99" s="98"/>
      <c r="I99" s="98"/>
      <c r="J99" s="98"/>
      <c r="K99" s="98"/>
      <c r="L99" s="98"/>
      <c r="M99" s="98"/>
      <c r="N99" s="98"/>
      <c r="O99" s="98"/>
      <c r="P99" s="98"/>
      <c r="Q99" s="98"/>
      <c r="R99" s="98"/>
      <c r="S99" s="98"/>
      <c r="T99" s="98"/>
      <c r="U99" s="98"/>
      <c r="V99" s="98"/>
      <c r="W99" s="98"/>
      <c r="X99" s="98"/>
      <c r="Y99" s="98"/>
      <c r="Z99" s="98"/>
    </row>
    <row r="100" spans="1:26" ht="15.75" customHeight="1">
      <c r="A100" s="98"/>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row>
    <row r="101" spans="1:26" ht="15.75" customHeight="1">
      <c r="A101" s="98"/>
      <c r="B101" s="98"/>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row>
    <row r="102" spans="1:26" ht="15.75" customHeight="1">
      <c r="A102" s="98"/>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row>
    <row r="103" spans="1:26" ht="15.75" customHeight="1">
      <c r="A103" s="98"/>
      <c r="B103" s="98"/>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row>
    <row r="104" spans="1:26" ht="15.75" customHeight="1">
      <c r="A104" s="98"/>
      <c r="B104" s="98"/>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row>
    <row r="105" spans="1:26" ht="15.75" customHeight="1">
      <c r="A105" s="98"/>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row>
    <row r="106" spans="1:26" ht="15.75" customHeight="1">
      <c r="A106" s="98"/>
      <c r="B106" s="98"/>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row>
    <row r="107" spans="1:26" ht="15.75" customHeight="1">
      <c r="A107" s="98"/>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row>
    <row r="108" spans="1:26" ht="15.75" customHeight="1">
      <c r="A108" s="98"/>
      <c r="B108" s="98"/>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row>
    <row r="109" spans="1:26" ht="15.75" customHeight="1">
      <c r="A109" s="98"/>
      <c r="B109" s="98"/>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row>
    <row r="110" spans="1:26" ht="15.75" customHeight="1">
      <c r="A110" s="98"/>
      <c r="B110" s="98"/>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row>
    <row r="111" spans="1:26" ht="15.75" customHeight="1">
      <c r="A111" s="98"/>
      <c r="B111" s="98"/>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row>
    <row r="112" spans="1:26" ht="15.75" customHeight="1">
      <c r="A112" s="98"/>
      <c r="B112" s="98"/>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row>
    <row r="113" spans="1:26" ht="15.75" customHeight="1">
      <c r="A113" s="98"/>
      <c r="B113" s="98"/>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row>
    <row r="114" spans="1:26" ht="15.75" customHeight="1">
      <c r="A114" s="98"/>
      <c r="B114" s="98"/>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row>
    <row r="115" spans="1:26" ht="15.75" customHeight="1">
      <c r="A115" s="98"/>
      <c r="B115" s="98"/>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row>
    <row r="116" spans="1:26" ht="15.75" customHeight="1">
      <c r="A116" s="98"/>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row>
    <row r="117" spans="1:26" ht="15.75" customHeight="1">
      <c r="A117" s="98"/>
      <c r="B117" s="98"/>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row>
    <row r="118" spans="1:26" ht="15.75" customHeight="1">
      <c r="A118" s="98"/>
      <c r="B118" s="98"/>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row>
    <row r="119" spans="1:26" ht="15.75" customHeight="1">
      <c r="A119" s="98"/>
      <c r="B119" s="98"/>
      <c r="C119" s="98"/>
      <c r="D119" s="98"/>
      <c r="E119" s="98"/>
      <c r="F119" s="98"/>
      <c r="G119" s="98"/>
      <c r="H119" s="98"/>
      <c r="I119" s="98"/>
      <c r="J119" s="98"/>
      <c r="K119" s="98"/>
      <c r="L119" s="98"/>
      <c r="M119" s="98"/>
      <c r="N119" s="98"/>
      <c r="O119" s="98"/>
      <c r="P119" s="98"/>
      <c r="Q119" s="98"/>
      <c r="R119" s="98"/>
      <c r="S119" s="98"/>
      <c r="T119" s="98"/>
      <c r="U119" s="98"/>
      <c r="V119" s="98"/>
      <c r="W119" s="98"/>
      <c r="X119" s="98"/>
      <c r="Y119" s="98"/>
      <c r="Z119" s="98"/>
    </row>
    <row r="120" spans="1:26" ht="15.75" customHeight="1">
      <c r="A120" s="98"/>
      <c r="B120" s="98"/>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row>
    <row r="121" spans="1:26" ht="15.75" customHeight="1">
      <c r="A121" s="98"/>
      <c r="B121" s="98"/>
      <c r="C121" s="98"/>
      <c r="D121" s="98"/>
      <c r="E121" s="98"/>
      <c r="F121" s="98"/>
      <c r="G121" s="98"/>
      <c r="H121" s="98"/>
      <c r="I121" s="98"/>
      <c r="J121" s="98"/>
      <c r="K121" s="98"/>
      <c r="L121" s="98"/>
      <c r="M121" s="98"/>
      <c r="N121" s="98"/>
      <c r="O121" s="98"/>
      <c r="P121" s="98"/>
      <c r="Q121" s="98"/>
      <c r="R121" s="98"/>
      <c r="S121" s="98"/>
      <c r="T121" s="98"/>
      <c r="U121" s="98"/>
      <c r="V121" s="98"/>
      <c r="W121" s="98"/>
      <c r="X121" s="98"/>
      <c r="Y121" s="98"/>
      <c r="Z121" s="98"/>
    </row>
    <row r="122" spans="1:26" ht="15.75" customHeight="1">
      <c r="A122" s="98"/>
      <c r="B122" s="98"/>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row>
    <row r="123" spans="1:26" ht="15.75" customHeight="1">
      <c r="A123" s="98"/>
      <c r="B123" s="98"/>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Z123" s="98"/>
    </row>
    <row r="124" spans="1:26" ht="15.75" customHeight="1">
      <c r="A124" s="98"/>
      <c r="B124" s="98"/>
      <c r="C124" s="98"/>
      <c r="D124" s="98"/>
      <c r="E124" s="98"/>
      <c r="F124" s="98"/>
      <c r="G124" s="98"/>
      <c r="H124" s="98"/>
      <c r="I124" s="98"/>
      <c r="J124" s="98"/>
      <c r="K124" s="98"/>
      <c r="L124" s="98"/>
      <c r="M124" s="98"/>
      <c r="N124" s="98"/>
      <c r="O124" s="98"/>
      <c r="P124" s="98"/>
      <c r="Q124" s="98"/>
      <c r="R124" s="98"/>
      <c r="S124" s="98"/>
      <c r="T124" s="98"/>
      <c r="U124" s="98"/>
      <c r="V124" s="98"/>
      <c r="W124" s="98"/>
      <c r="X124" s="98"/>
      <c r="Y124" s="98"/>
      <c r="Z124" s="98"/>
    </row>
    <row r="125" spans="1:26" ht="15.75" customHeight="1">
      <c r="A125" s="98"/>
      <c r="B125" s="98"/>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row>
    <row r="126" spans="1:26" ht="15.75" customHeight="1">
      <c r="A126" s="98"/>
      <c r="B126" s="98"/>
      <c r="C126" s="98"/>
      <c r="D126" s="98"/>
      <c r="E126" s="98"/>
      <c r="F126" s="98"/>
      <c r="G126" s="98"/>
      <c r="H126" s="98"/>
      <c r="I126" s="98"/>
      <c r="J126" s="98"/>
      <c r="K126" s="98"/>
      <c r="L126" s="98"/>
      <c r="M126" s="98"/>
      <c r="N126" s="98"/>
      <c r="O126" s="98"/>
      <c r="P126" s="98"/>
      <c r="Q126" s="98"/>
      <c r="R126" s="98"/>
      <c r="S126" s="98"/>
      <c r="T126" s="98"/>
      <c r="U126" s="98"/>
      <c r="V126" s="98"/>
      <c r="W126" s="98"/>
      <c r="X126" s="98"/>
      <c r="Y126" s="98"/>
      <c r="Z126" s="98"/>
    </row>
    <row r="127" spans="1:26" ht="15.75" customHeight="1">
      <c r="A127" s="98"/>
      <c r="B127" s="98"/>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row>
    <row r="128" spans="1:26" ht="15.75" customHeight="1">
      <c r="A128" s="98"/>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row>
    <row r="129" spans="1:26" ht="15.75" customHeight="1">
      <c r="A129" s="98"/>
      <c r="B129" s="98"/>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row>
    <row r="130" spans="1:26" ht="15.75" customHeight="1">
      <c r="A130" s="98"/>
      <c r="B130" s="98"/>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row>
    <row r="131" spans="1:26" ht="15.75" customHeight="1">
      <c r="A131" s="98"/>
      <c r="B131" s="98"/>
      <c r="C131" s="98"/>
      <c r="D131" s="98"/>
      <c r="E131" s="98"/>
      <c r="F131" s="98"/>
      <c r="G131" s="98"/>
      <c r="H131" s="98"/>
      <c r="I131" s="98"/>
      <c r="J131" s="98"/>
      <c r="K131" s="98"/>
      <c r="L131" s="98"/>
      <c r="M131" s="98"/>
      <c r="N131" s="98"/>
      <c r="O131" s="98"/>
      <c r="P131" s="98"/>
      <c r="Q131" s="98"/>
      <c r="R131" s="98"/>
      <c r="S131" s="98"/>
      <c r="T131" s="98"/>
      <c r="U131" s="98"/>
      <c r="V131" s="98"/>
      <c r="W131" s="98"/>
      <c r="X131" s="98"/>
      <c r="Y131" s="98"/>
      <c r="Z131" s="98"/>
    </row>
    <row r="132" spans="1:26" ht="15.75" customHeight="1">
      <c r="A132" s="98"/>
      <c r="B132" s="98"/>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row>
    <row r="133" spans="1:26" ht="15.75" customHeight="1">
      <c r="A133" s="98"/>
      <c r="B133" s="98"/>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row>
    <row r="134" spans="1:26" ht="15.75" customHeight="1">
      <c r="A134" s="98"/>
      <c r="B134" s="98"/>
      <c r="C134" s="98"/>
      <c r="D134" s="98"/>
      <c r="E134" s="98"/>
      <c r="F134" s="98"/>
      <c r="G134" s="98"/>
      <c r="H134" s="98"/>
      <c r="I134" s="98"/>
      <c r="J134" s="98"/>
      <c r="K134" s="98"/>
      <c r="L134" s="98"/>
      <c r="M134" s="98"/>
      <c r="N134" s="98"/>
      <c r="O134" s="98"/>
      <c r="P134" s="98"/>
      <c r="Q134" s="98"/>
      <c r="R134" s="98"/>
      <c r="S134" s="98"/>
      <c r="T134" s="98"/>
      <c r="U134" s="98"/>
      <c r="V134" s="98"/>
      <c r="W134" s="98"/>
      <c r="X134" s="98"/>
      <c r="Y134" s="98"/>
      <c r="Z134" s="98"/>
    </row>
    <row r="135" spans="1:26" ht="15.75" customHeight="1">
      <c r="A135" s="98"/>
      <c r="B135" s="98"/>
      <c r="C135" s="98"/>
      <c r="D135" s="98"/>
      <c r="E135" s="98"/>
      <c r="F135" s="98"/>
      <c r="G135" s="98"/>
      <c r="H135" s="98"/>
      <c r="I135" s="98"/>
      <c r="J135" s="98"/>
      <c r="K135" s="98"/>
      <c r="L135" s="98"/>
      <c r="M135" s="98"/>
      <c r="N135" s="98"/>
      <c r="O135" s="98"/>
      <c r="P135" s="98"/>
      <c r="Q135" s="98"/>
      <c r="R135" s="98"/>
      <c r="S135" s="98"/>
      <c r="T135" s="98"/>
      <c r="U135" s="98"/>
      <c r="V135" s="98"/>
      <c r="W135" s="98"/>
      <c r="X135" s="98"/>
      <c r="Y135" s="98"/>
      <c r="Z135" s="98"/>
    </row>
    <row r="136" spans="1:26" ht="15.75" customHeight="1">
      <c r="A136" s="98"/>
      <c r="B136" s="98"/>
      <c r="C136" s="98"/>
      <c r="D136" s="98"/>
      <c r="E136" s="98"/>
      <c r="F136" s="98"/>
      <c r="G136" s="98"/>
      <c r="H136" s="98"/>
      <c r="I136" s="98"/>
      <c r="J136" s="98"/>
      <c r="K136" s="98"/>
      <c r="L136" s="98"/>
      <c r="M136" s="98"/>
      <c r="N136" s="98"/>
      <c r="O136" s="98"/>
      <c r="P136" s="98"/>
      <c r="Q136" s="98"/>
      <c r="R136" s="98"/>
      <c r="S136" s="98"/>
      <c r="T136" s="98"/>
      <c r="U136" s="98"/>
      <c r="V136" s="98"/>
      <c r="W136" s="98"/>
      <c r="X136" s="98"/>
      <c r="Y136" s="98"/>
      <c r="Z136" s="98"/>
    </row>
    <row r="137" spans="1:26" ht="15.75" customHeight="1">
      <c r="A137" s="98"/>
      <c r="B137" s="98"/>
      <c r="C137" s="98"/>
      <c r="D137" s="98"/>
      <c r="E137" s="98"/>
      <c r="F137" s="98"/>
      <c r="G137" s="98"/>
      <c r="H137" s="98"/>
      <c r="I137" s="98"/>
      <c r="J137" s="98"/>
      <c r="K137" s="98"/>
      <c r="L137" s="98"/>
      <c r="M137" s="98"/>
      <c r="N137" s="98"/>
      <c r="O137" s="98"/>
      <c r="P137" s="98"/>
      <c r="Q137" s="98"/>
      <c r="R137" s="98"/>
      <c r="S137" s="98"/>
      <c r="T137" s="98"/>
      <c r="U137" s="98"/>
      <c r="V137" s="98"/>
      <c r="W137" s="98"/>
      <c r="X137" s="98"/>
      <c r="Y137" s="98"/>
      <c r="Z137" s="98"/>
    </row>
    <row r="138" spans="1:26" ht="15.75" customHeight="1">
      <c r="A138" s="98"/>
      <c r="B138" s="98"/>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row>
    <row r="139" spans="1:26" ht="15.75" customHeight="1">
      <c r="A139" s="98"/>
      <c r="B139" s="98"/>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row>
    <row r="140" spans="1:26" ht="15.75" customHeight="1">
      <c r="A140" s="98"/>
      <c r="B140" s="98"/>
      <c r="C140" s="98"/>
      <c r="D140" s="98"/>
      <c r="E140" s="98"/>
      <c r="F140" s="98"/>
      <c r="G140" s="98"/>
      <c r="H140" s="98"/>
      <c r="I140" s="98"/>
      <c r="J140" s="98"/>
      <c r="K140" s="98"/>
      <c r="L140" s="98"/>
      <c r="M140" s="98"/>
      <c r="N140" s="98"/>
      <c r="O140" s="98"/>
      <c r="P140" s="98"/>
      <c r="Q140" s="98"/>
      <c r="R140" s="98"/>
      <c r="S140" s="98"/>
      <c r="T140" s="98"/>
      <c r="U140" s="98"/>
      <c r="V140" s="98"/>
      <c r="W140" s="98"/>
      <c r="X140" s="98"/>
      <c r="Y140" s="98"/>
      <c r="Z140" s="98"/>
    </row>
    <row r="141" spans="1:26" ht="15.75" customHeight="1">
      <c r="A141" s="98"/>
      <c r="B141" s="98"/>
      <c r="C141" s="98"/>
      <c r="D141" s="98"/>
      <c r="E141" s="98"/>
      <c r="F141" s="98"/>
      <c r="G141" s="98"/>
      <c r="H141" s="98"/>
      <c r="I141" s="98"/>
      <c r="J141" s="98"/>
      <c r="K141" s="98"/>
      <c r="L141" s="98"/>
      <c r="M141" s="98"/>
      <c r="N141" s="98"/>
      <c r="O141" s="98"/>
      <c r="P141" s="98"/>
      <c r="Q141" s="98"/>
      <c r="R141" s="98"/>
      <c r="S141" s="98"/>
      <c r="T141" s="98"/>
      <c r="U141" s="98"/>
      <c r="V141" s="98"/>
      <c r="W141" s="98"/>
      <c r="X141" s="98"/>
      <c r="Y141" s="98"/>
      <c r="Z141" s="98"/>
    </row>
    <row r="142" spans="1:26" ht="15.75" customHeight="1">
      <c r="A142" s="98"/>
      <c r="B142" s="98"/>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row>
    <row r="143" spans="1:26" ht="15.75" customHeight="1">
      <c r="A143" s="98"/>
      <c r="B143" s="98"/>
      <c r="C143" s="98"/>
      <c r="D143" s="98"/>
      <c r="E143" s="98"/>
      <c r="F143" s="98"/>
      <c r="G143" s="98"/>
      <c r="H143" s="98"/>
      <c r="I143" s="98"/>
      <c r="J143" s="98"/>
      <c r="K143" s="98"/>
      <c r="L143" s="98"/>
      <c r="M143" s="98"/>
      <c r="N143" s="98"/>
      <c r="O143" s="98"/>
      <c r="P143" s="98"/>
      <c r="Q143" s="98"/>
      <c r="R143" s="98"/>
      <c r="S143" s="98"/>
      <c r="T143" s="98"/>
      <c r="U143" s="98"/>
      <c r="V143" s="98"/>
      <c r="W143" s="98"/>
      <c r="X143" s="98"/>
      <c r="Y143" s="98"/>
      <c r="Z143" s="98"/>
    </row>
    <row r="144" spans="1:26" ht="15.75" customHeight="1">
      <c r="A144" s="98"/>
      <c r="B144" s="98"/>
      <c r="C144" s="98"/>
      <c r="D144" s="98"/>
      <c r="E144" s="98"/>
      <c r="F144" s="98"/>
      <c r="G144" s="98"/>
      <c r="H144" s="98"/>
      <c r="I144" s="98"/>
      <c r="J144" s="98"/>
      <c r="K144" s="98"/>
      <c r="L144" s="98"/>
      <c r="M144" s="98"/>
      <c r="N144" s="98"/>
      <c r="O144" s="98"/>
      <c r="P144" s="98"/>
      <c r="Q144" s="98"/>
      <c r="R144" s="98"/>
      <c r="S144" s="98"/>
      <c r="T144" s="98"/>
      <c r="U144" s="98"/>
      <c r="V144" s="98"/>
      <c r="W144" s="98"/>
      <c r="X144" s="98"/>
      <c r="Y144" s="98"/>
      <c r="Z144" s="98"/>
    </row>
    <row r="145" spans="1:26" ht="15.75" customHeight="1">
      <c r="A145" s="98"/>
      <c r="B145" s="98"/>
      <c r="C145" s="98"/>
      <c r="D145" s="98"/>
      <c r="E145" s="98"/>
      <c r="F145" s="98"/>
      <c r="G145" s="98"/>
      <c r="H145" s="98"/>
      <c r="I145" s="98"/>
      <c r="J145" s="98"/>
      <c r="K145" s="98"/>
      <c r="L145" s="98"/>
      <c r="M145" s="98"/>
      <c r="N145" s="98"/>
      <c r="O145" s="98"/>
      <c r="P145" s="98"/>
      <c r="Q145" s="98"/>
      <c r="R145" s="98"/>
      <c r="S145" s="98"/>
      <c r="T145" s="98"/>
      <c r="U145" s="98"/>
      <c r="V145" s="98"/>
      <c r="W145" s="98"/>
      <c r="X145" s="98"/>
      <c r="Y145" s="98"/>
      <c r="Z145" s="98"/>
    </row>
    <row r="146" spans="1:26" ht="15.75" customHeight="1">
      <c r="A146" s="98"/>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row>
    <row r="147" spans="1:26" ht="15.75" customHeight="1">
      <c r="A147" s="98"/>
      <c r="B147" s="98"/>
      <c r="C147" s="98"/>
      <c r="D147" s="98"/>
      <c r="E147" s="98"/>
      <c r="F147" s="98"/>
      <c r="G147" s="98"/>
      <c r="H147" s="98"/>
      <c r="I147" s="98"/>
      <c r="J147" s="98"/>
      <c r="K147" s="98"/>
      <c r="L147" s="98"/>
      <c r="M147" s="98"/>
      <c r="N147" s="98"/>
      <c r="O147" s="98"/>
      <c r="P147" s="98"/>
      <c r="Q147" s="98"/>
      <c r="R147" s="98"/>
      <c r="S147" s="98"/>
      <c r="T147" s="98"/>
      <c r="U147" s="98"/>
      <c r="V147" s="98"/>
      <c r="W147" s="98"/>
      <c r="X147" s="98"/>
      <c r="Y147" s="98"/>
      <c r="Z147" s="98"/>
    </row>
    <row r="148" spans="1:26" ht="15.75" customHeight="1">
      <c r="A148" s="98"/>
      <c r="B148" s="98"/>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row>
    <row r="149" spans="1:26" ht="15.75" customHeight="1">
      <c r="A149" s="98"/>
      <c r="B149" s="98"/>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row>
    <row r="150" spans="1:26" ht="15.75" customHeight="1">
      <c r="A150" s="98"/>
      <c r="B150" s="98"/>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row>
    <row r="151" spans="1:26" ht="15.75" customHeight="1">
      <c r="A151" s="98"/>
      <c r="B151" s="98"/>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row>
    <row r="152" spans="1:26" ht="15.75" customHeight="1">
      <c r="A152" s="98"/>
      <c r="B152" s="98"/>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row>
    <row r="153" spans="1:26" ht="15.75" customHeight="1">
      <c r="A153" s="98"/>
      <c r="B153" s="98"/>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row>
    <row r="154" spans="1:26" ht="15.75" customHeight="1">
      <c r="A154" s="98"/>
      <c r="B154" s="98"/>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row>
    <row r="155" spans="1:26" ht="15.75" customHeight="1">
      <c r="A155" s="98"/>
      <c r="B155" s="98"/>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row>
    <row r="156" spans="1:26" ht="15.75" customHeight="1">
      <c r="A156" s="98"/>
      <c r="B156" s="98"/>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row>
    <row r="157" spans="1:26" ht="15.75" customHeight="1">
      <c r="A157" s="98"/>
      <c r="B157" s="98"/>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row>
    <row r="158" spans="1:26" ht="15.75" customHeight="1">
      <c r="A158" s="98"/>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row>
    <row r="159" spans="1:26" ht="15.75" customHeight="1">
      <c r="A159" s="98"/>
      <c r="B159" s="98"/>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row>
    <row r="160" spans="1:26" ht="15.75" customHeight="1">
      <c r="A160" s="98"/>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row>
    <row r="161" spans="1:26" ht="15.75" customHeight="1">
      <c r="A161" s="98"/>
      <c r="B161" s="98"/>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row>
    <row r="162" spans="1:26" ht="15.75" customHeight="1">
      <c r="A162" s="98"/>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row>
    <row r="163" spans="1:26" ht="15.75" customHeight="1">
      <c r="A163" s="98"/>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row>
    <row r="164" spans="1:26" ht="15.75" customHeight="1">
      <c r="A164" s="98"/>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row>
    <row r="165" spans="1:26" ht="15.75" customHeight="1">
      <c r="A165" s="98"/>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row>
    <row r="166" spans="1:26" ht="15.75" customHeight="1">
      <c r="A166" s="98"/>
      <c r="B166" s="98"/>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row>
    <row r="167" spans="1:26" ht="15.75" customHeight="1">
      <c r="A167" s="98"/>
      <c r="B167" s="98"/>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row>
    <row r="168" spans="1:26" ht="15.75" customHeight="1">
      <c r="A168" s="98"/>
      <c r="B168" s="98"/>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row>
    <row r="169" spans="1:26" ht="15.75" customHeight="1">
      <c r="A169" s="98"/>
      <c r="B169" s="98"/>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row>
    <row r="170" spans="1:26" ht="15.75" customHeight="1">
      <c r="A170" s="98"/>
      <c r="B170" s="98"/>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row>
    <row r="171" spans="1:26" ht="15.75" customHeight="1">
      <c r="A171" s="98"/>
      <c r="B171" s="98"/>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row>
    <row r="172" spans="1:26" ht="15.75" customHeight="1">
      <c r="A172" s="98"/>
      <c r="B172" s="98"/>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row>
    <row r="173" spans="1:26" ht="15.75" customHeight="1">
      <c r="A173" s="98"/>
      <c r="B173" s="98"/>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row>
    <row r="174" spans="1:26" ht="15.75" customHeight="1">
      <c r="A174" s="98"/>
      <c r="B174" s="98"/>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row>
    <row r="175" spans="1:26" ht="15.75" customHeight="1">
      <c r="A175" s="98"/>
      <c r="B175" s="98"/>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row>
    <row r="176" spans="1:26" ht="15.75" customHeight="1">
      <c r="A176" s="98"/>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row>
    <row r="177" spans="1:26" ht="15.75" customHeight="1">
      <c r="A177" s="98"/>
      <c r="B177" s="98"/>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row>
    <row r="178" spans="1:26" ht="15.75" customHeight="1">
      <c r="A178" s="98"/>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row>
    <row r="179" spans="1:26" ht="15.75" customHeight="1">
      <c r="A179" s="98"/>
      <c r="B179" s="98"/>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row>
    <row r="180" spans="1:26" ht="15.75" customHeight="1">
      <c r="A180" s="98"/>
      <c r="B180" s="98"/>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row>
    <row r="181" spans="1:26" ht="15.75" customHeight="1">
      <c r="A181" s="98"/>
      <c r="B181" s="98"/>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row>
    <row r="182" spans="1:26" ht="15.75" customHeight="1">
      <c r="A182" s="98"/>
      <c r="B182" s="98"/>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row>
    <row r="183" spans="1:26" ht="15.75" customHeight="1">
      <c r="A183" s="98"/>
      <c r="B183" s="98"/>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row>
    <row r="184" spans="1:26" ht="15.75" customHeight="1">
      <c r="A184" s="98"/>
      <c r="B184" s="98"/>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row>
    <row r="185" spans="1:26" ht="15.75" customHeight="1">
      <c r="A185" s="98"/>
      <c r="B185" s="98"/>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row>
    <row r="186" spans="1:26" ht="15.75" customHeight="1">
      <c r="A186" s="98"/>
      <c r="B186" s="98"/>
      <c r="C186" s="98"/>
      <c r="D186" s="98"/>
      <c r="E186" s="98"/>
      <c r="F186" s="98"/>
      <c r="G186" s="98"/>
      <c r="H186" s="98"/>
      <c r="I186" s="98"/>
      <c r="J186" s="98"/>
      <c r="K186" s="98"/>
      <c r="L186" s="98"/>
      <c r="M186" s="98"/>
      <c r="N186" s="98"/>
      <c r="O186" s="98"/>
      <c r="P186" s="98"/>
      <c r="Q186" s="98"/>
      <c r="R186" s="98"/>
      <c r="S186" s="98"/>
      <c r="T186" s="98"/>
      <c r="U186" s="98"/>
      <c r="V186" s="98"/>
      <c r="W186" s="98"/>
      <c r="X186" s="98"/>
      <c r="Y186" s="98"/>
      <c r="Z186" s="98"/>
    </row>
    <row r="187" spans="1:26" ht="15.75" customHeight="1">
      <c r="A187" s="98"/>
      <c r="B187" s="98"/>
      <c r="C187" s="98"/>
      <c r="D187" s="98"/>
      <c r="E187" s="98"/>
      <c r="F187" s="98"/>
      <c r="G187" s="98"/>
      <c r="H187" s="98"/>
      <c r="I187" s="98"/>
      <c r="J187" s="98"/>
      <c r="K187" s="98"/>
      <c r="L187" s="98"/>
      <c r="M187" s="98"/>
      <c r="N187" s="98"/>
      <c r="O187" s="98"/>
      <c r="P187" s="98"/>
      <c r="Q187" s="98"/>
      <c r="R187" s="98"/>
      <c r="S187" s="98"/>
      <c r="T187" s="98"/>
      <c r="U187" s="98"/>
      <c r="V187" s="98"/>
      <c r="W187" s="98"/>
      <c r="X187" s="98"/>
      <c r="Y187" s="98"/>
      <c r="Z187" s="98"/>
    </row>
    <row r="188" spans="1:26" ht="15.75" customHeight="1">
      <c r="A188" s="98"/>
      <c r="B188" s="98"/>
      <c r="C188" s="98"/>
      <c r="D188" s="98"/>
      <c r="E188" s="98"/>
      <c r="F188" s="98"/>
      <c r="G188" s="98"/>
      <c r="H188" s="98"/>
      <c r="I188" s="98"/>
      <c r="J188" s="98"/>
      <c r="K188" s="98"/>
      <c r="L188" s="98"/>
      <c r="M188" s="98"/>
      <c r="N188" s="98"/>
      <c r="O188" s="98"/>
      <c r="P188" s="98"/>
      <c r="Q188" s="98"/>
      <c r="R188" s="98"/>
      <c r="S188" s="98"/>
      <c r="T188" s="98"/>
      <c r="U188" s="98"/>
      <c r="V188" s="98"/>
      <c r="W188" s="98"/>
      <c r="X188" s="98"/>
      <c r="Y188" s="98"/>
      <c r="Z188" s="98"/>
    </row>
    <row r="189" spans="1:26" ht="15.75" customHeight="1">
      <c r="A189" s="98"/>
      <c r="B189" s="98"/>
      <c r="C189" s="98"/>
      <c r="D189" s="98"/>
      <c r="E189" s="98"/>
      <c r="F189" s="98"/>
      <c r="G189" s="98"/>
      <c r="H189" s="98"/>
      <c r="I189" s="98"/>
      <c r="J189" s="98"/>
      <c r="K189" s="98"/>
      <c r="L189" s="98"/>
      <c r="M189" s="98"/>
      <c r="N189" s="98"/>
      <c r="O189" s="98"/>
      <c r="P189" s="98"/>
      <c r="Q189" s="98"/>
      <c r="R189" s="98"/>
      <c r="S189" s="98"/>
      <c r="T189" s="98"/>
      <c r="U189" s="98"/>
      <c r="V189" s="98"/>
      <c r="W189" s="98"/>
      <c r="X189" s="98"/>
      <c r="Y189" s="98"/>
      <c r="Z189" s="98"/>
    </row>
    <row r="190" spans="1:26" ht="15.75" customHeight="1">
      <c r="A190" s="98"/>
      <c r="B190" s="98"/>
      <c r="C190" s="98"/>
      <c r="D190" s="98"/>
      <c r="E190" s="98"/>
      <c r="F190" s="98"/>
      <c r="G190" s="98"/>
      <c r="H190" s="98"/>
      <c r="I190" s="98"/>
      <c r="J190" s="98"/>
      <c r="K190" s="98"/>
      <c r="L190" s="98"/>
      <c r="M190" s="98"/>
      <c r="N190" s="98"/>
      <c r="O190" s="98"/>
      <c r="P190" s="98"/>
      <c r="Q190" s="98"/>
      <c r="R190" s="98"/>
      <c r="S190" s="98"/>
      <c r="T190" s="98"/>
      <c r="U190" s="98"/>
      <c r="V190" s="98"/>
      <c r="W190" s="98"/>
      <c r="X190" s="98"/>
      <c r="Y190" s="98"/>
      <c r="Z190" s="98"/>
    </row>
    <row r="191" spans="1:26" ht="15.75" customHeight="1">
      <c r="A191" s="98"/>
      <c r="B191" s="98"/>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row>
    <row r="192" spans="1:26" ht="15.75" customHeight="1">
      <c r="A192" s="98"/>
      <c r="B192" s="98"/>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row>
    <row r="193" spans="1:26" ht="15.75" customHeight="1">
      <c r="A193" s="98"/>
      <c r="B193" s="98"/>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row>
    <row r="194" spans="1:26" ht="15.75" customHeight="1">
      <c r="A194" s="98"/>
      <c r="B194" s="98"/>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row>
    <row r="195" spans="1:26" ht="15.75" customHeight="1">
      <c r="A195" s="98"/>
      <c r="B195" s="98"/>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row>
    <row r="196" spans="1:26" ht="15.75" customHeight="1">
      <c r="A196" s="98"/>
      <c r="B196" s="98"/>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row>
    <row r="197" spans="1:26" ht="15.75" customHeight="1">
      <c r="A197" s="98"/>
      <c r="B197" s="98"/>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row>
    <row r="198" spans="1:26" ht="15.75" customHeight="1">
      <c r="A198" s="98"/>
      <c r="B198" s="98"/>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row>
    <row r="199" spans="1:26" ht="15.75" customHeight="1">
      <c r="A199" s="98"/>
      <c r="B199" s="98"/>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row>
    <row r="200" spans="1:26" ht="15.75" customHeight="1">
      <c r="A200" s="98"/>
      <c r="B200" s="98"/>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row>
    <row r="201" spans="1:26" ht="15.75" customHeight="1">
      <c r="A201" s="98"/>
      <c r="B201" s="98"/>
      <c r="C201" s="98"/>
      <c r="D201" s="98"/>
      <c r="E201" s="98"/>
      <c r="F201" s="98"/>
      <c r="G201" s="98"/>
      <c r="H201" s="98"/>
      <c r="I201" s="98"/>
      <c r="J201" s="98"/>
      <c r="K201" s="98"/>
      <c r="L201" s="98"/>
      <c r="M201" s="98"/>
      <c r="N201" s="98"/>
      <c r="O201" s="98"/>
      <c r="P201" s="98"/>
      <c r="Q201" s="98"/>
      <c r="R201" s="98"/>
      <c r="S201" s="98"/>
      <c r="T201" s="98"/>
      <c r="U201" s="98"/>
      <c r="V201" s="98"/>
      <c r="W201" s="98"/>
      <c r="X201" s="98"/>
      <c r="Y201" s="98"/>
      <c r="Z201" s="98"/>
    </row>
    <row r="202" spans="1:26" ht="15.75" customHeight="1">
      <c r="A202" s="98"/>
      <c r="B202" s="98"/>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row>
    <row r="203" spans="1:26" ht="15.75" customHeight="1">
      <c r="A203" s="98"/>
      <c r="B203" s="98"/>
      <c r="C203" s="98"/>
      <c r="D203" s="98"/>
      <c r="E203" s="98"/>
      <c r="F203" s="98"/>
      <c r="G203" s="98"/>
      <c r="H203" s="98"/>
      <c r="I203" s="98"/>
      <c r="J203" s="98"/>
      <c r="K203" s="98"/>
      <c r="L203" s="98"/>
      <c r="M203" s="98"/>
      <c r="N203" s="98"/>
      <c r="O203" s="98"/>
      <c r="P203" s="98"/>
      <c r="Q203" s="98"/>
      <c r="R203" s="98"/>
      <c r="S203" s="98"/>
      <c r="T203" s="98"/>
      <c r="U203" s="98"/>
      <c r="V203" s="98"/>
      <c r="W203" s="98"/>
      <c r="X203" s="98"/>
      <c r="Y203" s="98"/>
      <c r="Z203" s="98"/>
    </row>
    <row r="204" spans="1:26" ht="15.75" customHeight="1">
      <c r="A204" s="98"/>
      <c r="B204" s="98"/>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row>
    <row r="205" spans="1:26" ht="15.75" customHeight="1">
      <c r="A205" s="98"/>
      <c r="B205" s="98"/>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row>
    <row r="206" spans="1:26" ht="15.75" customHeight="1">
      <c r="A206" s="98"/>
      <c r="B206" s="98"/>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row>
    <row r="207" spans="1:26" ht="15.75" customHeight="1">
      <c r="A207" s="98"/>
      <c r="B207" s="98"/>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row>
    <row r="208" spans="1:26" ht="15.75" customHeight="1">
      <c r="A208" s="98"/>
      <c r="B208" s="98"/>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row>
    <row r="209" spans="1:26" ht="15.75" customHeight="1">
      <c r="A209" s="98"/>
      <c r="B209" s="98"/>
      <c r="C209" s="98"/>
      <c r="D209" s="98"/>
      <c r="E209" s="98"/>
      <c r="F209" s="98"/>
      <c r="G209" s="98"/>
      <c r="H209" s="98"/>
      <c r="I209" s="98"/>
      <c r="J209" s="98"/>
      <c r="K209" s="98"/>
      <c r="L209" s="98"/>
      <c r="M209" s="98"/>
      <c r="N209" s="98"/>
      <c r="O209" s="98"/>
      <c r="P209" s="98"/>
      <c r="Q209" s="98"/>
      <c r="R209" s="98"/>
      <c r="S209" s="98"/>
      <c r="T209" s="98"/>
      <c r="U209" s="98"/>
      <c r="V209" s="98"/>
      <c r="W209" s="98"/>
      <c r="X209" s="98"/>
      <c r="Y209" s="98"/>
      <c r="Z209" s="98"/>
    </row>
    <row r="210" spans="1:26" ht="15.75" customHeight="1">
      <c r="A210" s="98"/>
      <c r="B210" s="98"/>
      <c r="C210" s="98"/>
      <c r="D210" s="98"/>
      <c r="E210" s="98"/>
      <c r="F210" s="98"/>
      <c r="G210" s="98"/>
      <c r="H210" s="98"/>
      <c r="I210" s="98"/>
      <c r="J210" s="98"/>
      <c r="K210" s="98"/>
      <c r="L210" s="98"/>
      <c r="M210" s="98"/>
      <c r="N210" s="98"/>
      <c r="O210" s="98"/>
      <c r="P210" s="98"/>
      <c r="Q210" s="98"/>
      <c r="R210" s="98"/>
      <c r="S210" s="98"/>
      <c r="T210" s="98"/>
      <c r="U210" s="98"/>
      <c r="V210" s="98"/>
      <c r="W210" s="98"/>
      <c r="X210" s="98"/>
      <c r="Y210" s="98"/>
      <c r="Z210" s="98"/>
    </row>
    <row r="211" spans="1:26" ht="15.75" customHeight="1">
      <c r="A211" s="98"/>
      <c r="B211" s="98"/>
      <c r="C211" s="98"/>
      <c r="D211" s="98"/>
      <c r="E211" s="98"/>
      <c r="F211" s="98"/>
      <c r="G211" s="98"/>
      <c r="H211" s="98"/>
      <c r="I211" s="98"/>
      <c r="J211" s="98"/>
      <c r="K211" s="98"/>
      <c r="L211" s="98"/>
      <c r="M211" s="98"/>
      <c r="N211" s="98"/>
      <c r="O211" s="98"/>
      <c r="P211" s="98"/>
      <c r="Q211" s="98"/>
      <c r="R211" s="98"/>
      <c r="S211" s="98"/>
      <c r="T211" s="98"/>
      <c r="U211" s="98"/>
      <c r="V211" s="98"/>
      <c r="W211" s="98"/>
      <c r="X211" s="98"/>
      <c r="Y211" s="98"/>
      <c r="Z211" s="98"/>
    </row>
    <row r="212" spans="1:26" ht="15.75" customHeight="1">
      <c r="A212" s="98"/>
      <c r="B212" s="98"/>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8"/>
    </row>
    <row r="213" spans="1:26" ht="15.75" customHeight="1">
      <c r="A213" s="98"/>
      <c r="B213" s="98"/>
      <c r="C213" s="98"/>
      <c r="D213" s="98"/>
      <c r="E213" s="98"/>
      <c r="F213" s="98"/>
      <c r="G213" s="98"/>
      <c r="H213" s="98"/>
      <c r="I213" s="98"/>
      <c r="J213" s="98"/>
      <c r="K213" s="98"/>
      <c r="L213" s="98"/>
      <c r="M213" s="98"/>
      <c r="N213" s="98"/>
      <c r="O213" s="98"/>
      <c r="P213" s="98"/>
      <c r="Q213" s="98"/>
      <c r="R213" s="98"/>
      <c r="S213" s="98"/>
      <c r="T213" s="98"/>
      <c r="U213" s="98"/>
      <c r="V213" s="98"/>
      <c r="W213" s="98"/>
      <c r="X213" s="98"/>
      <c r="Y213" s="98"/>
      <c r="Z213" s="98"/>
    </row>
    <row r="214" spans="1:26" ht="15.75" customHeight="1">
      <c r="A214" s="98"/>
      <c r="B214" s="98"/>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row>
    <row r="215" spans="1:26" ht="15.75" customHeight="1">
      <c r="A215" s="98"/>
      <c r="B215" s="98"/>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row>
    <row r="216" spans="1:26" ht="15.75" customHeight="1">
      <c r="A216" s="98"/>
      <c r="B216" s="98"/>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row>
    <row r="217" spans="1:26" ht="15.75" customHeight="1">
      <c r="A217" s="98"/>
      <c r="B217" s="98"/>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8"/>
    </row>
    <row r="218" spans="1:26" ht="15.75" customHeight="1">
      <c r="A218" s="98"/>
      <c r="B218" s="98"/>
      <c r="C218" s="98"/>
      <c r="D218" s="98"/>
      <c r="E218" s="98"/>
      <c r="F218" s="98"/>
      <c r="G218" s="98"/>
      <c r="H218" s="98"/>
      <c r="I218" s="98"/>
      <c r="J218" s="98"/>
      <c r="K218" s="98"/>
      <c r="L218" s="98"/>
      <c r="M218" s="98"/>
      <c r="N218" s="98"/>
      <c r="O218" s="98"/>
      <c r="P218" s="98"/>
      <c r="Q218" s="98"/>
      <c r="R218" s="98"/>
      <c r="S218" s="98"/>
      <c r="T218" s="98"/>
      <c r="U218" s="98"/>
      <c r="V218" s="98"/>
      <c r="W218" s="98"/>
      <c r="X218" s="98"/>
      <c r="Y218" s="98"/>
      <c r="Z218" s="98"/>
    </row>
    <row r="219" spans="1:26" ht="15.75" customHeight="1">
      <c r="A219" s="98"/>
      <c r="B219" s="98"/>
      <c r="C219" s="98"/>
      <c r="D219" s="98"/>
      <c r="E219" s="98"/>
      <c r="F219" s="98"/>
      <c r="G219" s="98"/>
      <c r="H219" s="98"/>
      <c r="I219" s="98"/>
      <c r="J219" s="98"/>
      <c r="K219" s="98"/>
      <c r="L219" s="98"/>
      <c r="M219" s="98"/>
      <c r="N219" s="98"/>
      <c r="O219" s="98"/>
      <c r="P219" s="98"/>
      <c r="Q219" s="98"/>
      <c r="R219" s="98"/>
      <c r="S219" s="98"/>
      <c r="T219" s="98"/>
      <c r="U219" s="98"/>
      <c r="V219" s="98"/>
      <c r="W219" s="98"/>
      <c r="X219" s="98"/>
      <c r="Y219" s="98"/>
      <c r="Z219" s="98"/>
    </row>
    <row r="220" spans="1:26" ht="15.75" customHeight="1">
      <c r="A220" s="98"/>
      <c r="B220" s="98"/>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row>
    <row r="221" spans="1:26" ht="15.75" customHeight="1">
      <c r="A221" s="98"/>
      <c r="B221" s="98"/>
      <c r="C221" s="98"/>
      <c r="D221" s="98"/>
      <c r="E221" s="98"/>
      <c r="F221" s="98"/>
      <c r="G221" s="98"/>
      <c r="H221" s="98"/>
      <c r="I221" s="98"/>
      <c r="J221" s="98"/>
      <c r="K221" s="98"/>
      <c r="L221" s="98"/>
      <c r="M221" s="98"/>
      <c r="N221" s="98"/>
      <c r="O221" s="98"/>
      <c r="P221" s="98"/>
      <c r="Q221" s="98"/>
      <c r="R221" s="98"/>
      <c r="S221" s="98"/>
      <c r="T221" s="98"/>
      <c r="U221" s="98"/>
      <c r="V221" s="98"/>
      <c r="W221" s="98"/>
      <c r="X221" s="98"/>
      <c r="Y221" s="98"/>
      <c r="Z221" s="98"/>
    </row>
    <row r="222" spans="1:26" ht="15.75" customHeight="1">
      <c r="A222" s="98"/>
      <c r="B222" s="98"/>
      <c r="C222" s="98"/>
      <c r="D222" s="98"/>
      <c r="E222" s="98"/>
      <c r="F222" s="98"/>
      <c r="G222" s="98"/>
      <c r="H222" s="98"/>
      <c r="I222" s="98"/>
      <c r="J222" s="98"/>
      <c r="K222" s="98"/>
      <c r="L222" s="98"/>
      <c r="M222" s="98"/>
      <c r="N222" s="98"/>
      <c r="O222" s="98"/>
      <c r="P222" s="98"/>
      <c r="Q222" s="98"/>
      <c r="R222" s="98"/>
      <c r="S222" s="98"/>
      <c r="T222" s="98"/>
      <c r="U222" s="98"/>
      <c r="V222" s="98"/>
      <c r="W222" s="98"/>
      <c r="X222" s="98"/>
      <c r="Y222" s="98"/>
      <c r="Z222" s="98"/>
    </row>
    <row r="223" spans="1:26" ht="15.75" customHeight="1">
      <c r="A223" s="98"/>
      <c r="B223" s="98"/>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row>
    <row r="224" spans="1:26" ht="15.75" customHeight="1">
      <c r="A224" s="98"/>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E2:F2"/>
    <mergeCell ref="G2:H2"/>
    <mergeCell ref="A23:D23"/>
    <mergeCell ref="A24:D24"/>
    <mergeCell ref="E24:N2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tabSelected="1" topLeftCell="A22" workbookViewId="0">
      <selection activeCell="B10" sqref="B10"/>
    </sheetView>
  </sheetViews>
  <sheetFormatPr defaultColWidth="14.44140625" defaultRowHeight="15" customHeight="1" outlineLevelRow="1"/>
  <cols>
    <col min="1" max="1" width="41.88671875" customWidth="1"/>
    <col min="2" max="2" width="12.33203125" customWidth="1"/>
    <col min="3" max="4" width="12.21875" bestFit="1" customWidth="1"/>
    <col min="5" max="6" width="13.21875" bestFit="1" customWidth="1"/>
    <col min="7" max="13" width="9.109375" customWidth="1"/>
    <col min="14" max="26" width="8" customWidth="1"/>
  </cols>
  <sheetData>
    <row r="1" spans="1:26" ht="14.4">
      <c r="A1" s="26" t="s">
        <v>20</v>
      </c>
      <c r="B1" s="27" t="s">
        <v>21</v>
      </c>
      <c r="C1" s="27" t="s">
        <v>22</v>
      </c>
      <c r="D1" s="27" t="s">
        <v>23</v>
      </c>
      <c r="E1" s="27" t="s">
        <v>24</v>
      </c>
      <c r="F1" s="27" t="s">
        <v>25</v>
      </c>
      <c r="G1" s="4"/>
      <c r="H1" s="5"/>
      <c r="I1" s="5"/>
      <c r="J1" s="5"/>
      <c r="K1" s="5"/>
      <c r="L1" s="5"/>
      <c r="M1" s="5"/>
      <c r="N1" s="5"/>
      <c r="O1" s="5"/>
      <c r="P1" s="5"/>
      <c r="Q1" s="5"/>
      <c r="R1" s="5"/>
      <c r="S1" s="5"/>
      <c r="T1" s="5"/>
      <c r="U1" s="5"/>
      <c r="V1" s="5"/>
      <c r="W1" s="5"/>
      <c r="X1" s="5"/>
      <c r="Y1" s="5"/>
      <c r="Z1" s="5"/>
    </row>
    <row r="2" spans="1:26" ht="14.4">
      <c r="A2" s="28" t="s">
        <v>26</v>
      </c>
      <c r="B2" s="29"/>
      <c r="C2" s="29"/>
      <c r="D2" s="29"/>
      <c r="E2" s="29"/>
      <c r="F2" s="29"/>
      <c r="G2" s="4"/>
      <c r="H2" s="5"/>
      <c r="I2" s="5"/>
      <c r="J2" s="5"/>
      <c r="K2" s="5"/>
      <c r="L2" s="5"/>
      <c r="M2" s="5"/>
      <c r="N2" s="5"/>
      <c r="O2" s="5"/>
      <c r="P2" s="5"/>
      <c r="Q2" s="5"/>
      <c r="R2" s="5"/>
      <c r="S2" s="5"/>
      <c r="T2" s="5"/>
      <c r="U2" s="5"/>
      <c r="V2" s="5"/>
      <c r="W2" s="5"/>
      <c r="X2" s="5"/>
      <c r="Y2" s="5"/>
      <c r="Z2" s="5"/>
    </row>
    <row r="3" spans="1:26" ht="14.4">
      <c r="A3" s="30" t="str">
        <f>+'4. Ricavi'!B3</f>
        <v xml:space="preserve">StepEnergy             </v>
      </c>
      <c r="B3" s="31">
        <f>+'4. Ricavi'!C3</f>
        <v>35000000</v>
      </c>
      <c r="C3" s="31">
        <f>+'4. Ricavi'!D3</f>
        <v>49000000</v>
      </c>
      <c r="D3" s="31">
        <f>+'4. Ricavi'!E3</f>
        <v>80000000</v>
      </c>
      <c r="E3" s="31">
        <f>+'4. Ricavi'!F3</f>
        <v>96000000</v>
      </c>
      <c r="F3" s="31">
        <f>+'4. Ricavi'!G3</f>
        <v>200000000</v>
      </c>
      <c r="G3" s="4"/>
      <c r="H3" s="5"/>
      <c r="I3" s="5"/>
      <c r="J3" s="5"/>
      <c r="K3" s="5"/>
      <c r="L3" s="5"/>
      <c r="M3" s="5"/>
      <c r="N3" s="5"/>
      <c r="O3" s="5"/>
      <c r="P3" s="5"/>
      <c r="Q3" s="5"/>
      <c r="R3" s="5"/>
      <c r="S3" s="5"/>
      <c r="T3" s="5"/>
      <c r="U3" s="5"/>
      <c r="V3" s="5"/>
      <c r="W3" s="5"/>
      <c r="X3" s="5"/>
      <c r="Y3" s="5"/>
      <c r="Z3" s="5"/>
    </row>
    <row r="4" spans="1:26" ht="14.4">
      <c r="A4" s="30" t="str">
        <f>+'4. Ricavi'!B4</f>
        <v>Step+</v>
      </c>
      <c r="B4" s="31">
        <f>+'4. Ricavi'!C4</f>
        <v>5000000</v>
      </c>
      <c r="C4" s="31">
        <f>+'4. Ricavi'!D4</f>
        <v>7000000</v>
      </c>
      <c r="D4" s="31">
        <f>+'4. Ricavi'!E4</f>
        <v>10000000</v>
      </c>
      <c r="E4" s="31">
        <f>+'4. Ricavi'!F4</f>
        <v>12000000</v>
      </c>
      <c r="F4" s="31">
        <f>+'4. Ricavi'!G4</f>
        <v>25000000</v>
      </c>
      <c r="G4" s="4"/>
      <c r="H4" s="5"/>
      <c r="I4" s="5"/>
      <c r="J4" s="5"/>
      <c r="K4" s="5"/>
      <c r="L4" s="5"/>
      <c r="M4" s="5"/>
      <c r="N4" s="5"/>
      <c r="O4" s="5"/>
      <c r="P4" s="5"/>
      <c r="Q4" s="5"/>
      <c r="R4" s="5"/>
      <c r="S4" s="5"/>
      <c r="T4" s="5"/>
      <c r="U4" s="5"/>
      <c r="V4" s="5"/>
      <c r="W4" s="5"/>
      <c r="X4" s="5"/>
      <c r="Y4" s="5"/>
      <c r="Z4" s="5"/>
    </row>
    <row r="5" spans="1:26" ht="14.4">
      <c r="A5" s="30">
        <f>+'4. Ricavi'!B5</f>
        <v>0</v>
      </c>
      <c r="B5" s="31">
        <f>+'4. Ricavi'!C5</f>
        <v>0</v>
      </c>
      <c r="C5" s="31">
        <f>+'4. Ricavi'!D5</f>
        <v>0</v>
      </c>
      <c r="D5" s="31">
        <f>+'4. Ricavi'!E5</f>
        <v>0</v>
      </c>
      <c r="E5" s="31">
        <f>+'4. Ricavi'!F5</f>
        <v>0</v>
      </c>
      <c r="F5" s="31">
        <f>+'4. Ricavi'!G5</f>
        <v>0</v>
      </c>
      <c r="G5" s="4"/>
      <c r="H5" s="5"/>
      <c r="I5" s="5"/>
      <c r="J5" s="5"/>
      <c r="K5" s="5"/>
      <c r="L5" s="5"/>
      <c r="M5" s="5"/>
      <c r="N5" s="5"/>
      <c r="O5" s="5"/>
      <c r="P5" s="5"/>
      <c r="Q5" s="5"/>
      <c r="R5" s="5"/>
      <c r="S5" s="5"/>
      <c r="T5" s="5"/>
      <c r="U5" s="5"/>
      <c r="V5" s="5"/>
      <c r="W5" s="5"/>
      <c r="X5" s="5"/>
      <c r="Y5" s="5"/>
      <c r="Z5" s="5"/>
    </row>
    <row r="6" spans="1:26" ht="14.4">
      <c r="A6" s="28" t="s">
        <v>27</v>
      </c>
      <c r="B6" s="32">
        <f t="shared" ref="B6:F6" si="0">+B5+B4+B3</f>
        <v>40000000</v>
      </c>
      <c r="C6" s="32">
        <f t="shared" si="0"/>
        <v>56000000</v>
      </c>
      <c r="D6" s="32">
        <f t="shared" si="0"/>
        <v>90000000</v>
      </c>
      <c r="E6" s="32">
        <f t="shared" si="0"/>
        <v>108000000</v>
      </c>
      <c r="F6" s="32">
        <f t="shared" si="0"/>
        <v>225000000</v>
      </c>
      <c r="G6" s="4"/>
      <c r="H6" s="5"/>
      <c r="I6" s="5"/>
      <c r="J6" s="5"/>
      <c r="K6" s="5"/>
      <c r="L6" s="5"/>
      <c r="M6" s="5"/>
      <c r="N6" s="5"/>
      <c r="O6" s="5"/>
      <c r="P6" s="5"/>
      <c r="Q6" s="5"/>
      <c r="R6" s="5"/>
      <c r="S6" s="5"/>
      <c r="T6" s="5"/>
      <c r="U6" s="5"/>
      <c r="V6" s="5"/>
      <c r="W6" s="5"/>
      <c r="X6" s="5"/>
      <c r="Y6" s="5"/>
      <c r="Z6" s="5"/>
    </row>
    <row r="7" spans="1:26" ht="14.4">
      <c r="A7" s="33" t="str">
        <f>+'4. Ricavi'!B20</f>
        <v>Provvigioni su vendite</v>
      </c>
      <c r="B7" s="31">
        <f>-'4. Ricavi'!C3*'4. Ricavi'!C21-'4. Ricavi'!C4*'4. Ricavi'!C22-'4. Ricavi'!C5*'4. Ricavi'!C23</f>
        <v>-1750000</v>
      </c>
      <c r="C7" s="31">
        <f>-'4. Ricavi'!D3*'4. Ricavi'!D21-'4. Ricavi'!D4*'4. Ricavi'!D22-'4. Ricavi'!D5*'4. Ricavi'!D23</f>
        <v>-2450000</v>
      </c>
      <c r="D7" s="31">
        <f>-'4. Ricavi'!E3*'4. Ricavi'!E21-'4. Ricavi'!E4*'4. Ricavi'!E22-'4. Ricavi'!E5*'4. Ricavi'!E23</f>
        <v>-4000000</v>
      </c>
      <c r="E7" s="31">
        <f>-'4. Ricavi'!F3*'4. Ricavi'!F21-'4. Ricavi'!F4*'4. Ricavi'!F22-'4. Ricavi'!F5*'4. Ricavi'!F23</f>
        <v>-4800000</v>
      </c>
      <c r="F7" s="31">
        <f>-'4. Ricavi'!G3*'4. Ricavi'!G21-'4. Ricavi'!G4*'4. Ricavi'!G22-'4. Ricavi'!G5*'4. Ricavi'!G23</f>
        <v>-10000000</v>
      </c>
      <c r="G7" s="4"/>
      <c r="H7" s="5"/>
      <c r="I7" s="5"/>
      <c r="J7" s="5"/>
      <c r="K7" s="5"/>
      <c r="L7" s="5"/>
      <c r="M7" s="5"/>
      <c r="N7" s="5"/>
      <c r="O7" s="5"/>
      <c r="P7" s="5"/>
      <c r="Q7" s="5"/>
      <c r="R7" s="5"/>
      <c r="S7" s="5"/>
      <c r="T7" s="5"/>
      <c r="U7" s="5"/>
      <c r="V7" s="5"/>
      <c r="W7" s="5"/>
      <c r="X7" s="5"/>
      <c r="Y7" s="5"/>
      <c r="Z7" s="5"/>
    </row>
    <row r="8" spans="1:26" ht="14.4">
      <c r="A8" s="34" t="s">
        <v>28</v>
      </c>
      <c r="B8" s="32">
        <f t="shared" ref="B8:F8" si="1">+B6+B7</f>
        <v>38250000</v>
      </c>
      <c r="C8" s="32">
        <f t="shared" si="1"/>
        <v>53550000</v>
      </c>
      <c r="D8" s="32">
        <f t="shared" si="1"/>
        <v>86000000</v>
      </c>
      <c r="E8" s="32">
        <f t="shared" si="1"/>
        <v>103200000</v>
      </c>
      <c r="F8" s="32">
        <f t="shared" si="1"/>
        <v>215000000</v>
      </c>
      <c r="G8" s="4"/>
      <c r="H8" s="5"/>
      <c r="I8" s="5"/>
      <c r="J8" s="5"/>
      <c r="K8" s="5"/>
      <c r="L8" s="5"/>
      <c r="M8" s="5"/>
      <c r="N8" s="5"/>
      <c r="O8" s="5"/>
      <c r="P8" s="5"/>
      <c r="Q8" s="5"/>
      <c r="R8" s="5"/>
      <c r="S8" s="5"/>
      <c r="T8" s="5"/>
      <c r="U8" s="5"/>
      <c r="V8" s="5"/>
      <c r="W8" s="5"/>
      <c r="X8" s="5"/>
      <c r="Y8" s="5"/>
      <c r="Z8" s="5"/>
    </row>
    <row r="9" spans="1:26" ht="14.4">
      <c r="A9" s="28" t="s">
        <v>29</v>
      </c>
      <c r="B9" s="35"/>
      <c r="C9" s="35"/>
      <c r="D9" s="35"/>
      <c r="E9" s="35"/>
      <c r="F9" s="35"/>
      <c r="G9" s="4"/>
      <c r="H9" s="5"/>
      <c r="I9" s="5"/>
      <c r="J9" s="5"/>
      <c r="K9" s="5"/>
      <c r="L9" s="5"/>
      <c r="M9" s="5"/>
      <c r="N9" s="5"/>
      <c r="O9" s="5"/>
      <c r="P9" s="5"/>
      <c r="Q9" s="5"/>
      <c r="R9" s="5"/>
      <c r="S9" s="5"/>
      <c r="T9" s="5"/>
      <c r="U9" s="5"/>
      <c r="V9" s="5"/>
      <c r="W9" s="5"/>
      <c r="X9" s="5"/>
      <c r="Y9" s="5"/>
      <c r="Z9" s="5"/>
    </row>
    <row r="10" spans="1:26" ht="14.4">
      <c r="A10" s="33" t="s">
        <v>30</v>
      </c>
      <c r="B10" s="31">
        <f>+'5. Costo produzione'!C6</f>
        <v>26000000</v>
      </c>
      <c r="C10" s="31">
        <f>+'5. Costo produzione'!D6</f>
        <v>36400000</v>
      </c>
      <c r="D10" s="31">
        <f>+'5. Costo produzione'!E6</f>
        <v>52000000</v>
      </c>
      <c r="E10" s="31">
        <f>+'5. Costo produzione'!F6</f>
        <v>62400000</v>
      </c>
      <c r="F10" s="31">
        <f>+'5. Costo produzione'!G6</f>
        <v>130000000</v>
      </c>
      <c r="G10" s="4"/>
      <c r="H10" s="5"/>
      <c r="I10" s="5"/>
      <c r="J10" s="5"/>
      <c r="K10" s="5"/>
      <c r="L10" s="5"/>
      <c r="M10" s="5"/>
      <c r="N10" s="5"/>
      <c r="O10" s="5"/>
      <c r="P10" s="5"/>
      <c r="Q10" s="5"/>
      <c r="R10" s="5"/>
      <c r="S10" s="5"/>
      <c r="T10" s="5"/>
      <c r="U10" s="5"/>
      <c r="V10" s="5"/>
      <c r="W10" s="5"/>
      <c r="X10" s="5"/>
      <c r="Y10" s="5"/>
      <c r="Z10" s="5"/>
    </row>
    <row r="11" spans="1:26" ht="14.4">
      <c r="A11" s="36" t="s">
        <v>31</v>
      </c>
      <c r="B11" s="31">
        <v>40000</v>
      </c>
      <c r="C11" s="31">
        <v>60000</v>
      </c>
      <c r="D11" s="31">
        <v>80000</v>
      </c>
      <c r="E11" s="31">
        <v>100000</v>
      </c>
      <c r="F11" s="31">
        <v>250000</v>
      </c>
      <c r="G11" s="4"/>
      <c r="H11" s="5"/>
      <c r="I11" s="5"/>
      <c r="J11" s="5"/>
      <c r="K11" s="5"/>
      <c r="L11" s="5"/>
      <c r="M11" s="5"/>
      <c r="N11" s="5"/>
      <c r="O11" s="5"/>
      <c r="P11" s="5"/>
      <c r="Q11" s="5"/>
      <c r="R11" s="5"/>
      <c r="S11" s="5"/>
      <c r="T11" s="5"/>
      <c r="U11" s="5"/>
      <c r="V11" s="5"/>
      <c r="W11" s="5"/>
      <c r="X11" s="5"/>
      <c r="Y11" s="5"/>
      <c r="Z11" s="5"/>
    </row>
    <row r="12" spans="1:26" ht="14.4" hidden="1" outlineLevel="1">
      <c r="A12" s="37" t="s">
        <v>32</v>
      </c>
      <c r="B12" s="38"/>
      <c r="C12" s="38"/>
      <c r="D12" s="38"/>
      <c r="E12" s="38"/>
      <c r="F12" s="38"/>
      <c r="G12" s="4"/>
      <c r="H12" s="5"/>
      <c r="I12" s="5"/>
      <c r="J12" s="5"/>
      <c r="K12" s="5"/>
      <c r="L12" s="5"/>
      <c r="M12" s="5"/>
      <c r="N12" s="5"/>
      <c r="O12" s="5"/>
      <c r="P12" s="5"/>
      <c r="Q12" s="5"/>
      <c r="R12" s="5"/>
      <c r="S12" s="5"/>
      <c r="T12" s="5"/>
      <c r="U12" s="5"/>
      <c r="V12" s="5"/>
      <c r="W12" s="5"/>
      <c r="X12" s="5"/>
      <c r="Y12" s="5"/>
      <c r="Z12" s="5"/>
    </row>
    <row r="13" spans="1:26" ht="14.4" collapsed="1">
      <c r="A13" s="36" t="s">
        <v>33</v>
      </c>
      <c r="B13" s="31">
        <v>10000</v>
      </c>
      <c r="C13" s="31">
        <v>10000</v>
      </c>
      <c r="D13" s="31">
        <v>15000</v>
      </c>
      <c r="E13" s="31">
        <v>15000</v>
      </c>
      <c r="F13" s="31">
        <v>20000</v>
      </c>
      <c r="G13" s="4"/>
      <c r="H13" s="5"/>
      <c r="I13" s="5"/>
      <c r="J13" s="5"/>
      <c r="K13" s="5"/>
      <c r="L13" s="5"/>
      <c r="M13" s="5"/>
      <c r="N13" s="5"/>
      <c r="O13" s="5"/>
      <c r="P13" s="5"/>
      <c r="Q13" s="5"/>
      <c r="R13" s="5"/>
      <c r="S13" s="5"/>
      <c r="T13" s="5"/>
      <c r="U13" s="5"/>
      <c r="V13" s="5"/>
      <c r="W13" s="5"/>
      <c r="X13" s="5"/>
      <c r="Y13" s="5"/>
      <c r="Z13" s="5"/>
    </row>
    <row r="14" spans="1:26" ht="14.4" hidden="1" outlineLevel="1">
      <c r="A14" s="37" t="s">
        <v>34</v>
      </c>
      <c r="B14" s="38"/>
      <c r="C14" s="38"/>
      <c r="D14" s="38"/>
      <c r="E14" s="38"/>
      <c r="F14" s="38"/>
      <c r="G14" s="4"/>
      <c r="H14" s="5"/>
      <c r="I14" s="5"/>
      <c r="J14" s="5"/>
      <c r="K14" s="5"/>
      <c r="L14" s="5"/>
      <c r="M14" s="5"/>
      <c r="N14" s="5"/>
      <c r="O14" s="5"/>
      <c r="P14" s="5"/>
      <c r="Q14" s="5"/>
      <c r="R14" s="5"/>
      <c r="S14" s="5"/>
      <c r="T14" s="5"/>
      <c r="U14" s="5"/>
      <c r="V14" s="5"/>
      <c r="W14" s="5"/>
      <c r="X14" s="5"/>
      <c r="Y14" s="5"/>
      <c r="Z14" s="5"/>
    </row>
    <row r="15" spans="1:26" ht="14.4" collapsed="1">
      <c r="A15" s="34" t="s">
        <v>35</v>
      </c>
      <c r="B15" s="39">
        <f t="shared" ref="B15:F15" si="2">+B13+B11+B10</f>
        <v>26050000</v>
      </c>
      <c r="C15" s="39">
        <f t="shared" si="2"/>
        <v>36470000</v>
      </c>
      <c r="D15" s="39">
        <f t="shared" si="2"/>
        <v>52095000</v>
      </c>
      <c r="E15" s="39">
        <f t="shared" si="2"/>
        <v>62515000</v>
      </c>
      <c r="F15" s="39">
        <f t="shared" si="2"/>
        <v>130270000</v>
      </c>
      <c r="G15" s="4"/>
      <c r="H15" s="40"/>
      <c r="I15" s="40"/>
      <c r="J15" s="40"/>
      <c r="K15" s="40"/>
      <c r="L15" s="40"/>
      <c r="M15" s="40"/>
      <c r="N15" s="5"/>
      <c r="O15" s="5"/>
      <c r="P15" s="5"/>
      <c r="Q15" s="5"/>
      <c r="R15" s="5"/>
      <c r="S15" s="5"/>
      <c r="T15" s="5"/>
      <c r="U15" s="5"/>
      <c r="V15" s="5"/>
      <c r="W15" s="5"/>
      <c r="X15" s="5"/>
      <c r="Y15" s="5"/>
      <c r="Z15" s="5"/>
    </row>
    <row r="16" spans="1:26" ht="14.4">
      <c r="A16" s="41" t="s">
        <v>36</v>
      </c>
      <c r="B16" s="42">
        <f t="shared" ref="B16:F16" si="3">+B8-B15</f>
        <v>12200000</v>
      </c>
      <c r="C16" s="42">
        <f t="shared" si="3"/>
        <v>17080000</v>
      </c>
      <c r="D16" s="42">
        <f t="shared" si="3"/>
        <v>33905000</v>
      </c>
      <c r="E16" s="42">
        <f t="shared" si="3"/>
        <v>40685000</v>
      </c>
      <c r="F16" s="42">
        <f t="shared" si="3"/>
        <v>84730000</v>
      </c>
      <c r="G16" s="4"/>
      <c r="H16" s="40"/>
      <c r="I16" s="40"/>
      <c r="J16" s="40"/>
      <c r="K16" s="40"/>
      <c r="L16" s="40"/>
      <c r="M16" s="40"/>
      <c r="N16" s="5"/>
      <c r="O16" s="5"/>
      <c r="P16" s="5"/>
      <c r="Q16" s="5"/>
      <c r="R16" s="5"/>
      <c r="S16" s="5"/>
      <c r="T16" s="5"/>
      <c r="U16" s="5"/>
      <c r="V16" s="5"/>
      <c r="W16" s="5"/>
      <c r="X16" s="5"/>
      <c r="Y16" s="5"/>
      <c r="Z16" s="5"/>
    </row>
    <row r="17" spans="1:26" ht="14.4" hidden="1" outlineLevel="1">
      <c r="A17" s="43" t="s">
        <v>37</v>
      </c>
      <c r="B17" s="44">
        <f t="shared" ref="B17:F17" si="4">IF(ISERROR(+B16/B8),0,B16/B8)</f>
        <v>0.31895424836601305</v>
      </c>
      <c r="C17" s="44">
        <f t="shared" si="4"/>
        <v>0.31895424836601305</v>
      </c>
      <c r="D17" s="44">
        <f t="shared" si="4"/>
        <v>0.39424418604651162</v>
      </c>
      <c r="E17" s="44">
        <f t="shared" si="4"/>
        <v>0.394234496124031</v>
      </c>
      <c r="F17" s="44">
        <f t="shared" si="4"/>
        <v>0.39409302325581397</v>
      </c>
      <c r="G17" s="4"/>
      <c r="H17" s="40"/>
      <c r="I17" s="40"/>
      <c r="J17" s="40"/>
      <c r="K17" s="40"/>
      <c r="L17" s="40"/>
      <c r="M17" s="40"/>
      <c r="N17" s="5"/>
      <c r="O17" s="5"/>
      <c r="P17" s="5"/>
      <c r="Q17" s="5"/>
      <c r="R17" s="5"/>
      <c r="S17" s="5"/>
      <c r="T17" s="5"/>
      <c r="U17" s="5"/>
      <c r="V17" s="5"/>
      <c r="W17" s="5"/>
      <c r="X17" s="5"/>
      <c r="Y17" s="5"/>
      <c r="Z17" s="5"/>
    </row>
    <row r="18" spans="1:26" ht="14.4" collapsed="1">
      <c r="A18" s="33" t="s">
        <v>38</v>
      </c>
      <c r="B18" s="31">
        <f>+'6. Personale'!C7</f>
        <v>440000</v>
      </c>
      <c r="C18" s="31">
        <f>+'6. Personale'!D7</f>
        <v>600000</v>
      </c>
      <c r="D18" s="31">
        <f>+'6. Personale'!E7</f>
        <v>760000</v>
      </c>
      <c r="E18" s="31">
        <f>+'6. Personale'!F7</f>
        <v>920000</v>
      </c>
      <c r="F18" s="31">
        <f>+'6. Personale'!G7</f>
        <v>1240000</v>
      </c>
      <c r="G18" s="4"/>
      <c r="H18" s="40"/>
      <c r="I18" s="40"/>
      <c r="J18" s="40"/>
      <c r="K18" s="40"/>
      <c r="L18" s="40"/>
      <c r="M18" s="40"/>
      <c r="N18" s="5"/>
      <c r="O18" s="5"/>
      <c r="P18" s="5"/>
      <c r="Q18" s="5"/>
      <c r="R18" s="5"/>
      <c r="S18" s="5"/>
      <c r="T18" s="5"/>
      <c r="U18" s="5"/>
      <c r="V18" s="5"/>
      <c r="W18" s="5"/>
      <c r="X18" s="5"/>
      <c r="Y18" s="5"/>
      <c r="Z18" s="5"/>
    </row>
    <row r="19" spans="1:26" ht="14.4">
      <c r="A19" s="45" t="s">
        <v>39</v>
      </c>
      <c r="B19" s="31">
        <v>10436</v>
      </c>
      <c r="C19" s="31">
        <v>10436</v>
      </c>
      <c r="D19" s="31">
        <v>10436</v>
      </c>
      <c r="E19" s="31">
        <v>10436</v>
      </c>
      <c r="F19" s="31">
        <v>10436</v>
      </c>
      <c r="G19" s="4"/>
      <c r="H19" s="46"/>
      <c r="I19" s="46"/>
      <c r="J19" s="46"/>
      <c r="K19" s="46"/>
      <c r="L19" s="46"/>
      <c r="M19" s="46"/>
      <c r="N19" s="5"/>
      <c r="O19" s="5"/>
      <c r="P19" s="5"/>
      <c r="Q19" s="5"/>
      <c r="R19" s="5"/>
      <c r="S19" s="5"/>
      <c r="T19" s="5"/>
      <c r="U19" s="5"/>
      <c r="V19" s="5"/>
      <c r="W19" s="5"/>
      <c r="X19" s="5"/>
      <c r="Y19" s="5"/>
      <c r="Z19" s="5"/>
    </row>
    <row r="20" spans="1:26" ht="14.4" hidden="1" outlineLevel="1">
      <c r="A20" s="37" t="s">
        <v>40</v>
      </c>
      <c r="B20" s="38"/>
      <c r="C20" s="38"/>
      <c r="D20" s="38"/>
      <c r="E20" s="38"/>
      <c r="F20" s="38"/>
      <c r="G20" s="4"/>
      <c r="H20" s="46"/>
      <c r="I20" s="46"/>
      <c r="J20" s="46"/>
      <c r="K20" s="46"/>
      <c r="L20" s="46"/>
      <c r="M20" s="46"/>
      <c r="N20" s="5"/>
      <c r="O20" s="5"/>
      <c r="P20" s="5"/>
      <c r="Q20" s="5"/>
      <c r="R20" s="5"/>
      <c r="S20" s="5"/>
      <c r="T20" s="5"/>
      <c r="U20" s="5"/>
      <c r="V20" s="5"/>
      <c r="W20" s="5"/>
      <c r="X20" s="5"/>
      <c r="Y20" s="5"/>
      <c r="Z20" s="5"/>
    </row>
    <row r="21" spans="1:26" ht="15.75" customHeight="1" collapsed="1">
      <c r="A21" s="36" t="s">
        <v>41</v>
      </c>
      <c r="B21" s="47">
        <v>3200</v>
      </c>
      <c r="C21" s="47">
        <v>3200</v>
      </c>
      <c r="D21" s="47">
        <v>3200</v>
      </c>
      <c r="E21" s="47">
        <v>3200</v>
      </c>
      <c r="F21" s="47">
        <v>3200</v>
      </c>
      <c r="G21" s="4"/>
      <c r="H21" s="46"/>
      <c r="I21" s="46"/>
      <c r="J21" s="46"/>
      <c r="K21" s="46"/>
      <c r="L21" s="46"/>
      <c r="M21" s="46"/>
      <c r="N21" s="5"/>
      <c r="O21" s="5"/>
      <c r="P21" s="5"/>
      <c r="Q21" s="5"/>
      <c r="R21" s="5"/>
      <c r="S21" s="5"/>
      <c r="T21" s="5"/>
      <c r="U21" s="5"/>
      <c r="V21" s="5"/>
      <c r="W21" s="5"/>
      <c r="X21" s="5"/>
      <c r="Y21" s="5"/>
      <c r="Z21" s="5"/>
    </row>
    <row r="22" spans="1:26" ht="15.75" customHeight="1">
      <c r="A22" s="36" t="s">
        <v>42</v>
      </c>
      <c r="B22" s="31">
        <f t="shared" ref="B22:F22" si="5">+B23*B6</f>
        <v>0</v>
      </c>
      <c r="C22" s="31">
        <f t="shared" si="5"/>
        <v>0</v>
      </c>
      <c r="D22" s="31">
        <f t="shared" si="5"/>
        <v>0</v>
      </c>
      <c r="E22" s="31">
        <f t="shared" si="5"/>
        <v>0</v>
      </c>
      <c r="F22" s="31">
        <f t="shared" si="5"/>
        <v>0</v>
      </c>
      <c r="G22" s="4"/>
      <c r="H22" s="40"/>
      <c r="I22" s="40"/>
      <c r="J22" s="40"/>
      <c r="K22" s="40"/>
      <c r="L22" s="40"/>
      <c r="M22" s="40"/>
      <c r="N22" s="5"/>
      <c r="O22" s="5"/>
      <c r="P22" s="5"/>
      <c r="Q22" s="5"/>
      <c r="R22" s="5"/>
      <c r="S22" s="5"/>
      <c r="T22" s="5"/>
      <c r="U22" s="5"/>
      <c r="V22" s="5"/>
      <c r="W22" s="5"/>
      <c r="X22" s="5"/>
      <c r="Y22" s="5"/>
      <c r="Z22" s="5"/>
    </row>
    <row r="23" spans="1:26" ht="30" hidden="1" customHeight="1" outlineLevel="1">
      <c r="A23" s="37" t="s">
        <v>43</v>
      </c>
      <c r="B23" s="38"/>
      <c r="C23" s="38"/>
      <c r="D23" s="38"/>
      <c r="E23" s="38"/>
      <c r="F23" s="38"/>
      <c r="G23" s="4"/>
      <c r="H23" s="40"/>
      <c r="I23" s="40"/>
      <c r="J23" s="40"/>
      <c r="K23" s="40"/>
      <c r="L23" s="40"/>
      <c r="M23" s="40"/>
      <c r="N23" s="5"/>
      <c r="O23" s="5"/>
      <c r="P23" s="5"/>
      <c r="Q23" s="5"/>
      <c r="R23" s="5"/>
      <c r="S23" s="5"/>
      <c r="T23" s="5"/>
      <c r="U23" s="5"/>
      <c r="V23" s="5"/>
      <c r="W23" s="5"/>
      <c r="X23" s="5"/>
      <c r="Y23" s="5"/>
      <c r="Z23" s="5"/>
    </row>
    <row r="24" spans="1:26" ht="15.75" customHeight="1" collapsed="1">
      <c r="A24" s="48" t="s">
        <v>44</v>
      </c>
      <c r="B24" s="31">
        <f t="shared" ref="B24:F24" si="6">+B25*B6</f>
        <v>0</v>
      </c>
      <c r="C24" s="31">
        <f t="shared" si="6"/>
        <v>0</v>
      </c>
      <c r="D24" s="31">
        <f t="shared" si="6"/>
        <v>0</v>
      </c>
      <c r="E24" s="31">
        <f t="shared" si="6"/>
        <v>0</v>
      </c>
      <c r="F24" s="31">
        <f t="shared" si="6"/>
        <v>0</v>
      </c>
      <c r="G24" s="4"/>
      <c r="H24" s="40"/>
      <c r="I24" s="49"/>
      <c r="J24" s="49"/>
      <c r="K24" s="49"/>
      <c r="L24" s="49"/>
      <c r="M24" s="40"/>
      <c r="N24" s="5"/>
      <c r="O24" s="5"/>
      <c r="P24" s="5"/>
      <c r="Q24" s="5"/>
      <c r="R24" s="5"/>
      <c r="S24" s="5"/>
      <c r="T24" s="5"/>
      <c r="U24" s="5"/>
      <c r="V24" s="5"/>
      <c r="W24" s="5"/>
      <c r="X24" s="5"/>
      <c r="Y24" s="5"/>
      <c r="Z24" s="5"/>
    </row>
    <row r="25" spans="1:26" ht="15.75" hidden="1" customHeight="1" outlineLevel="1">
      <c r="A25" s="37" t="s">
        <v>45</v>
      </c>
      <c r="B25" s="38"/>
      <c r="C25" s="38"/>
      <c r="D25" s="38"/>
      <c r="E25" s="38"/>
      <c r="F25" s="38"/>
      <c r="G25" s="4"/>
      <c r="H25" s="40"/>
      <c r="I25" s="49"/>
      <c r="J25" s="49"/>
      <c r="K25" s="49"/>
      <c r="L25" s="49"/>
      <c r="M25" s="40"/>
      <c r="N25" s="5"/>
      <c r="O25" s="5"/>
      <c r="P25" s="5"/>
      <c r="Q25" s="5"/>
      <c r="R25" s="5"/>
      <c r="S25" s="5"/>
      <c r="T25" s="5"/>
      <c r="U25" s="5"/>
      <c r="V25" s="5"/>
      <c r="W25" s="5"/>
      <c r="X25" s="5"/>
      <c r="Y25" s="5"/>
      <c r="Z25" s="5"/>
    </row>
    <row r="26" spans="1:26" ht="15.75" customHeight="1" collapsed="1">
      <c r="A26" s="34" t="s">
        <v>46</v>
      </c>
      <c r="B26" s="39">
        <f t="shared" ref="B26:F26" si="7">+B24+B22+B21+B19+B18</f>
        <v>453636</v>
      </c>
      <c r="C26" s="39">
        <f t="shared" si="7"/>
        <v>613636</v>
      </c>
      <c r="D26" s="39">
        <f t="shared" si="7"/>
        <v>773636</v>
      </c>
      <c r="E26" s="39">
        <f t="shared" si="7"/>
        <v>933636</v>
      </c>
      <c r="F26" s="39"/>
      <c r="G26" s="4"/>
      <c r="H26" s="40"/>
      <c r="I26" s="40"/>
      <c r="J26" s="40"/>
      <c r="K26" s="40"/>
      <c r="L26" s="40"/>
      <c r="M26" s="40"/>
      <c r="N26" s="5"/>
      <c r="O26" s="5"/>
      <c r="P26" s="5"/>
      <c r="Q26" s="5"/>
      <c r="R26" s="5"/>
      <c r="S26" s="5"/>
      <c r="T26" s="5"/>
      <c r="U26" s="5"/>
      <c r="V26" s="5"/>
      <c r="W26" s="5"/>
      <c r="X26" s="5"/>
      <c r="Y26" s="5"/>
      <c r="Z26" s="5"/>
    </row>
    <row r="27" spans="1:26" ht="15.75" customHeight="1">
      <c r="A27" s="34"/>
      <c r="B27" s="31"/>
      <c r="C27" s="31"/>
      <c r="D27" s="31"/>
      <c r="E27" s="31"/>
      <c r="F27" s="31"/>
      <c r="G27" s="4"/>
      <c r="H27" s="40"/>
      <c r="I27" s="40"/>
      <c r="J27" s="40"/>
      <c r="K27" s="40"/>
      <c r="L27" s="40"/>
      <c r="M27" s="40"/>
      <c r="N27" s="5"/>
      <c r="O27" s="5"/>
      <c r="P27" s="5"/>
      <c r="Q27" s="5"/>
      <c r="R27" s="5"/>
      <c r="S27" s="5"/>
      <c r="T27" s="5"/>
      <c r="U27" s="5"/>
      <c r="V27" s="5"/>
      <c r="W27" s="5"/>
      <c r="X27" s="5"/>
      <c r="Y27" s="5"/>
      <c r="Z27" s="5"/>
    </row>
    <row r="28" spans="1:26" ht="15.75" customHeight="1">
      <c r="A28" s="41" t="s">
        <v>47</v>
      </c>
      <c r="B28" s="42">
        <f t="shared" ref="B28:F28" si="8">+B16-B26</f>
        <v>11746364</v>
      </c>
      <c r="C28" s="42">
        <f t="shared" si="8"/>
        <v>16466364</v>
      </c>
      <c r="D28" s="42">
        <f t="shared" si="8"/>
        <v>33131364</v>
      </c>
      <c r="E28" s="42">
        <f t="shared" si="8"/>
        <v>39751364</v>
      </c>
      <c r="F28" s="42">
        <f t="shared" si="8"/>
        <v>84730000</v>
      </c>
      <c r="G28" s="4"/>
      <c r="H28" s="46"/>
      <c r="I28" s="46"/>
      <c r="J28" s="46"/>
      <c r="K28" s="46"/>
      <c r="L28" s="46"/>
      <c r="M28" s="46"/>
      <c r="N28" s="5"/>
      <c r="O28" s="5"/>
      <c r="P28" s="5"/>
      <c r="Q28" s="5"/>
      <c r="R28" s="5"/>
      <c r="S28" s="5"/>
      <c r="T28" s="5"/>
      <c r="U28" s="5"/>
      <c r="V28" s="5"/>
      <c r="W28" s="5"/>
      <c r="X28" s="5"/>
      <c r="Y28" s="5"/>
      <c r="Z28" s="5"/>
    </row>
    <row r="29" spans="1:26" ht="15.75" customHeight="1">
      <c r="A29" s="33"/>
      <c r="B29" s="31"/>
      <c r="C29" s="31"/>
      <c r="D29" s="31"/>
      <c r="E29" s="31"/>
      <c r="F29" s="31"/>
      <c r="G29" s="4"/>
      <c r="H29" s="46"/>
      <c r="I29" s="46"/>
      <c r="J29" s="46"/>
      <c r="K29" s="46"/>
      <c r="L29" s="46"/>
      <c r="M29" s="46"/>
      <c r="N29" s="5"/>
      <c r="O29" s="5"/>
      <c r="P29" s="5"/>
      <c r="Q29" s="5"/>
      <c r="R29" s="5"/>
      <c r="S29" s="5"/>
      <c r="T29" s="5"/>
      <c r="U29" s="5"/>
      <c r="V29" s="5"/>
      <c r="W29" s="5"/>
      <c r="X29" s="5"/>
      <c r="Y29" s="5"/>
      <c r="Z29" s="5"/>
    </row>
    <row r="30" spans="1:26" ht="15.75" hidden="1" customHeight="1" outlineLevel="1">
      <c r="A30" s="50" t="s">
        <v>48</v>
      </c>
      <c r="B30" s="31">
        <f>+'7. Investimenti - Ammortamenti'!D40+'7. Investimenti - Ammortamenti'!D46+'7. Investimenti - Ammortamenti'!D52+'7. Investimenti - Ammortamenti'!D58+'7. Investimenti - Ammortamenti'!D64+'7. Investimenti - Ammortamenti'!D70</f>
        <v>16600</v>
      </c>
      <c r="C30" s="31">
        <f>+'7. Investimenti - Ammortamenti'!E40+'7. Investimenti - Ammortamenti'!E46+'7. Investimenti - Ammortamenti'!E52+'7. Investimenti - Ammortamenti'!E58+'7. Investimenti - Ammortamenti'!E64+'7. Investimenti - Ammortamenti'!E70</f>
        <v>20250</v>
      </c>
      <c r="D30" s="31">
        <f>+'7. Investimenti - Ammortamenti'!F40+'7. Investimenti - Ammortamenti'!F46+'7. Investimenti - Ammortamenti'!F52+'7. Investimenti - Ammortamenti'!F58+'7. Investimenti - Ammortamenti'!F64+'7. Investimenti - Ammortamenti'!F70</f>
        <v>23900</v>
      </c>
      <c r="E30" s="31">
        <f>+'7. Investimenti - Ammortamenti'!G40+'7. Investimenti - Ammortamenti'!G46+'7. Investimenti - Ammortamenti'!G52+'7. Investimenti - Ammortamenti'!G58+'7. Investimenti - Ammortamenti'!G64+'7. Investimenti - Ammortamenti'!G70</f>
        <v>23800</v>
      </c>
      <c r="F30" s="31">
        <f>+'7. Investimenti - Ammortamenti'!H40+'7. Investimenti - Ammortamenti'!H46+'7. Investimenti - Ammortamenti'!H52+'7. Investimenti - Ammortamenti'!H58+'7. Investimenti - Ammortamenti'!H64+'7. Investimenti - Ammortamenti'!H70</f>
        <v>28300</v>
      </c>
      <c r="G30" s="4"/>
      <c r="H30" s="46"/>
      <c r="I30" s="46"/>
      <c r="J30" s="46"/>
      <c r="K30" s="46"/>
      <c r="L30" s="46"/>
      <c r="M30" s="46"/>
      <c r="N30" s="5"/>
      <c r="O30" s="5"/>
      <c r="P30" s="5"/>
      <c r="Q30" s="5"/>
      <c r="R30" s="5"/>
      <c r="S30" s="5"/>
      <c r="T30" s="5"/>
      <c r="U30" s="5"/>
      <c r="V30" s="5"/>
      <c r="W30" s="5"/>
      <c r="X30" s="5"/>
      <c r="Y30" s="5"/>
      <c r="Z30" s="5"/>
    </row>
    <row r="31" spans="1:26" ht="15.75" hidden="1" customHeight="1" outlineLevel="1">
      <c r="A31" s="50" t="s">
        <v>49</v>
      </c>
      <c r="B31" s="31">
        <f>+'7. Investimenti - Ammortamenti'!D77+'7. Investimenti - Ammortamenti'!D83+'7. Investimenti - Ammortamenti'!D89+'7. Investimenti - Ammortamenti'!D95</f>
        <v>2700</v>
      </c>
      <c r="C31" s="31">
        <f>+'7. Investimenti - Ammortamenti'!E77+'7. Investimenti - Ammortamenti'!E83+'7. Investimenti - Ammortamenti'!E89+'7. Investimenti - Ammortamenti'!E95</f>
        <v>4200</v>
      </c>
      <c r="D31" s="31">
        <f>+'7. Investimenti - Ammortamenti'!F77+'7. Investimenti - Ammortamenti'!F83+'7. Investimenti - Ammortamenti'!F89+'7. Investimenti - Ammortamenti'!F95</f>
        <v>5700</v>
      </c>
      <c r="E31" s="31">
        <f>+'7. Investimenti - Ammortamenti'!G77+'7. Investimenti - Ammortamenti'!G83+'7. Investimenti - Ammortamenti'!G89+'7. Investimenti - Ammortamenti'!G95</f>
        <v>6900</v>
      </c>
      <c r="F31" s="31">
        <f>+'7. Investimenti - Ammortamenti'!H77+'7. Investimenti - Ammortamenti'!H83+'7. Investimenti - Ammortamenti'!H89+'7. Investimenti - Ammortamenti'!H95</f>
        <v>8700</v>
      </c>
      <c r="G31" s="4"/>
      <c r="H31" s="40"/>
      <c r="I31" s="40"/>
      <c r="J31" s="40"/>
      <c r="K31" s="40"/>
      <c r="L31" s="40"/>
      <c r="M31" s="40"/>
      <c r="N31" s="5"/>
      <c r="O31" s="5"/>
      <c r="P31" s="5"/>
      <c r="Q31" s="5"/>
      <c r="R31" s="5"/>
      <c r="S31" s="5"/>
      <c r="T31" s="5"/>
      <c r="U31" s="5"/>
      <c r="V31" s="5"/>
      <c r="W31" s="5"/>
      <c r="X31" s="5"/>
      <c r="Y31" s="5"/>
      <c r="Z31" s="5"/>
    </row>
    <row r="32" spans="1:26" ht="15.75" customHeight="1" collapsed="1">
      <c r="A32" s="34" t="s">
        <v>50</v>
      </c>
      <c r="B32" s="32">
        <f t="shared" ref="B32:F32" si="9">+B30+B31</f>
        <v>19300</v>
      </c>
      <c r="C32" s="32">
        <f t="shared" si="9"/>
        <v>24450</v>
      </c>
      <c r="D32" s="32">
        <f t="shared" si="9"/>
        <v>29600</v>
      </c>
      <c r="E32" s="32">
        <f t="shared" si="9"/>
        <v>30700</v>
      </c>
      <c r="F32" s="32">
        <f t="shared" si="9"/>
        <v>37000</v>
      </c>
      <c r="G32" s="4"/>
      <c r="H32" s="5"/>
      <c r="I32" s="5"/>
      <c r="J32" s="5"/>
      <c r="K32" s="5"/>
      <c r="L32" s="5"/>
      <c r="M32" s="5"/>
      <c r="N32" s="5"/>
      <c r="O32" s="5"/>
      <c r="P32" s="5"/>
      <c r="Q32" s="5"/>
      <c r="R32" s="5"/>
      <c r="S32" s="5"/>
      <c r="T32" s="5"/>
      <c r="U32" s="5"/>
      <c r="V32" s="5"/>
      <c r="W32" s="5"/>
      <c r="X32" s="5"/>
      <c r="Y32" s="5"/>
      <c r="Z32" s="5"/>
    </row>
    <row r="33" spans="1:26" ht="15.75" customHeight="1">
      <c r="A33" s="51"/>
      <c r="B33" s="52"/>
      <c r="C33" s="52"/>
      <c r="D33" s="52"/>
      <c r="E33" s="52"/>
      <c r="F33" s="53"/>
      <c r="G33" s="4"/>
      <c r="H33" s="5"/>
      <c r="I33" s="5"/>
      <c r="J33" s="5"/>
      <c r="K33" s="5"/>
      <c r="L33" s="5"/>
      <c r="M33" s="5"/>
      <c r="N33" s="5"/>
      <c r="O33" s="5"/>
      <c r="P33" s="5"/>
      <c r="Q33" s="5"/>
      <c r="R33" s="5"/>
      <c r="S33" s="5"/>
      <c r="T33" s="5"/>
      <c r="U33" s="5"/>
      <c r="V33" s="5"/>
      <c r="W33" s="5"/>
      <c r="X33" s="5"/>
      <c r="Y33" s="5"/>
      <c r="Z33" s="5"/>
    </row>
    <row r="34" spans="1:26" ht="15.75" customHeight="1">
      <c r="A34" s="34" t="s">
        <v>51</v>
      </c>
      <c r="B34" s="39">
        <f t="shared" ref="B34:F34" si="10">+B28-B32</f>
        <v>11727064</v>
      </c>
      <c r="C34" s="39">
        <f t="shared" si="10"/>
        <v>16441914</v>
      </c>
      <c r="D34" s="39">
        <f t="shared" si="10"/>
        <v>33101764</v>
      </c>
      <c r="E34" s="39">
        <f t="shared" si="10"/>
        <v>39720664</v>
      </c>
      <c r="F34" s="39">
        <f t="shared" si="10"/>
        <v>84693000</v>
      </c>
      <c r="G34" s="4"/>
      <c r="H34" s="5"/>
      <c r="I34" s="5"/>
      <c r="J34" s="5"/>
      <c r="K34" s="5"/>
      <c r="L34" s="5"/>
      <c r="M34" s="5"/>
      <c r="N34" s="5"/>
      <c r="O34" s="5"/>
      <c r="P34" s="5"/>
      <c r="Q34" s="5"/>
      <c r="R34" s="5"/>
      <c r="S34" s="5"/>
      <c r="T34" s="5"/>
      <c r="U34" s="5"/>
      <c r="V34" s="5"/>
      <c r="W34" s="5"/>
      <c r="X34" s="5"/>
      <c r="Y34" s="5"/>
      <c r="Z34" s="5"/>
    </row>
    <row r="35" spans="1:26" ht="15.75" customHeight="1">
      <c r="A35" s="33"/>
      <c r="B35" s="31"/>
      <c r="C35" s="31"/>
      <c r="D35" s="31"/>
      <c r="E35" s="31"/>
      <c r="F35" s="31"/>
      <c r="G35" s="4"/>
      <c r="H35" s="5"/>
      <c r="I35" s="5"/>
      <c r="J35" s="5"/>
      <c r="K35" s="5"/>
      <c r="L35" s="5"/>
      <c r="M35" s="5"/>
      <c r="N35" s="5"/>
      <c r="O35" s="5"/>
      <c r="P35" s="5"/>
      <c r="Q35" s="5"/>
      <c r="R35" s="5"/>
      <c r="S35" s="5"/>
      <c r="T35" s="5"/>
      <c r="U35" s="5"/>
      <c r="V35" s="5"/>
      <c r="W35" s="5"/>
      <c r="X35" s="5"/>
      <c r="Y35" s="5"/>
      <c r="Z35" s="5"/>
    </row>
    <row r="36" spans="1:26" ht="15.75" hidden="1" customHeight="1" outlineLevel="1">
      <c r="A36" s="50" t="s">
        <v>52</v>
      </c>
      <c r="B36" s="54">
        <f>+'2. Cash Flow'!C50</f>
        <v>542.36339944104327</v>
      </c>
      <c r="C36" s="54">
        <f>+'2. Cash Flow'!D50</f>
        <v>1692.6137471749742</v>
      </c>
      <c r="D36" s="54">
        <f>+'2. Cash Flow'!E50</f>
        <v>3607.3953332240835</v>
      </c>
      <c r="E36" s="54">
        <f>+'2. Cash Flow'!F50</f>
        <v>6340.2131703433915</v>
      </c>
      <c r="F36" s="54">
        <f>+'2. Cash Flow'!G50</f>
        <v>11087.937737156224</v>
      </c>
      <c r="G36" s="4"/>
      <c r="H36" s="5"/>
      <c r="I36" s="5"/>
      <c r="J36" s="5"/>
      <c r="K36" s="5"/>
      <c r="L36" s="5"/>
      <c r="M36" s="5"/>
      <c r="N36" s="5"/>
      <c r="O36" s="5"/>
      <c r="P36" s="5"/>
      <c r="Q36" s="5"/>
      <c r="R36" s="5"/>
      <c r="S36" s="5"/>
      <c r="T36" s="5"/>
      <c r="U36" s="5"/>
      <c r="V36" s="5"/>
      <c r="W36" s="5"/>
      <c r="X36" s="5"/>
      <c r="Y36" s="5"/>
      <c r="Z36" s="5"/>
    </row>
    <row r="37" spans="1:26" ht="30" hidden="1" customHeight="1" outlineLevel="1">
      <c r="A37" s="50" t="s">
        <v>53</v>
      </c>
      <c r="B37" s="54">
        <f>+'2. Cash Flow'!C42</f>
        <v>-22949.775373266388</v>
      </c>
      <c r="C37" s="54">
        <f>+'2. Cash Flow'!D42</f>
        <v>-18331.000665738869</v>
      </c>
      <c r="D37" s="54">
        <f>+'2. Cash Flow'!E42</f>
        <v>-13475.920678286093</v>
      </c>
      <c r="E37" s="54">
        <f>+'2. Cash Flow'!F42</f>
        <v>-8372.4455843076157</v>
      </c>
      <c r="F37" s="54">
        <f>+'2. Cash Flow'!G42</f>
        <v>-3007.86701872904</v>
      </c>
      <c r="G37" s="4"/>
      <c r="H37" s="5"/>
      <c r="I37" s="5"/>
      <c r="J37" s="5"/>
      <c r="K37" s="5"/>
      <c r="L37" s="5"/>
      <c r="M37" s="5"/>
      <c r="N37" s="5"/>
      <c r="O37" s="5"/>
      <c r="P37" s="5"/>
      <c r="Q37" s="5"/>
      <c r="R37" s="5"/>
      <c r="S37" s="5"/>
      <c r="T37" s="5"/>
      <c r="U37" s="5"/>
      <c r="V37" s="5"/>
      <c r="W37" s="5"/>
      <c r="X37" s="5"/>
      <c r="Y37" s="5"/>
      <c r="Z37" s="5"/>
    </row>
    <row r="38" spans="1:26" ht="15.75" hidden="1" customHeight="1" outlineLevel="1">
      <c r="A38" s="50" t="s">
        <v>54</v>
      </c>
      <c r="B38" s="54">
        <f>+'2. Cash Flow'!C51</f>
        <v>0</v>
      </c>
      <c r="C38" s="54">
        <f>+'2. Cash Flow'!D51</f>
        <v>0</v>
      </c>
      <c r="D38" s="54">
        <f>+'2. Cash Flow'!E51</f>
        <v>0</v>
      </c>
      <c r="E38" s="54">
        <f>+'2. Cash Flow'!F51</f>
        <v>0</v>
      </c>
      <c r="F38" s="54">
        <f>+'2. Cash Flow'!G51</f>
        <v>0</v>
      </c>
      <c r="G38" s="4"/>
      <c r="H38" s="5"/>
      <c r="I38" s="5"/>
      <c r="J38" s="5"/>
      <c r="K38" s="5"/>
      <c r="L38" s="5"/>
      <c r="M38" s="5"/>
      <c r="N38" s="5"/>
      <c r="O38" s="5"/>
      <c r="P38" s="5"/>
      <c r="Q38" s="5"/>
      <c r="R38" s="5"/>
      <c r="S38" s="5"/>
      <c r="T38" s="5"/>
      <c r="U38" s="5"/>
      <c r="V38" s="5"/>
      <c r="W38" s="5"/>
      <c r="X38" s="5"/>
      <c r="Y38" s="5"/>
      <c r="Z38" s="5"/>
    </row>
    <row r="39" spans="1:26" ht="15.75" customHeight="1" collapsed="1">
      <c r="A39" s="28" t="s">
        <v>55</v>
      </c>
      <c r="B39" s="54">
        <f t="shared" ref="B39:F39" si="11">SUM(B36:B38)</f>
        <v>-22407.411973825343</v>
      </c>
      <c r="C39" s="54">
        <f t="shared" si="11"/>
        <v>-16638.386918563894</v>
      </c>
      <c r="D39" s="54">
        <f t="shared" si="11"/>
        <v>-9868.5253450620094</v>
      </c>
      <c r="E39" s="54">
        <f t="shared" si="11"/>
        <v>-2032.2324139642242</v>
      </c>
      <c r="F39" s="54">
        <f t="shared" si="11"/>
        <v>8080.0707184271841</v>
      </c>
      <c r="G39" s="4"/>
      <c r="H39" s="5"/>
      <c r="I39" s="5"/>
      <c r="J39" s="5"/>
      <c r="K39" s="5"/>
      <c r="L39" s="5"/>
      <c r="M39" s="5"/>
      <c r="N39" s="5"/>
      <c r="O39" s="5"/>
      <c r="P39" s="5"/>
      <c r="Q39" s="5"/>
      <c r="R39" s="5"/>
      <c r="S39" s="5"/>
      <c r="T39" s="5"/>
      <c r="U39" s="5"/>
      <c r="V39" s="5"/>
      <c r="W39" s="5"/>
      <c r="X39" s="5"/>
      <c r="Y39" s="5"/>
      <c r="Z39" s="5"/>
    </row>
    <row r="40" spans="1:26" ht="15.75" customHeight="1">
      <c r="A40" s="34" t="s">
        <v>56</v>
      </c>
      <c r="B40" s="39">
        <f t="shared" ref="B40:F40" si="12">+B34+B39</f>
        <v>11704656.588026175</v>
      </c>
      <c r="C40" s="39">
        <f t="shared" si="12"/>
        <v>16425275.613081437</v>
      </c>
      <c r="D40" s="39">
        <f t="shared" si="12"/>
        <v>33091895.474654939</v>
      </c>
      <c r="E40" s="39">
        <f t="shared" si="12"/>
        <v>39718631.767586038</v>
      </c>
      <c r="F40" s="39">
        <f t="shared" si="12"/>
        <v>84701080.070718423</v>
      </c>
      <c r="G40" s="4"/>
      <c r="H40" s="5"/>
      <c r="I40" s="5"/>
      <c r="J40" s="5"/>
      <c r="K40" s="5"/>
      <c r="L40" s="5"/>
      <c r="M40" s="5"/>
      <c r="N40" s="5"/>
      <c r="O40" s="5"/>
      <c r="P40" s="5"/>
      <c r="Q40" s="5"/>
      <c r="R40" s="5"/>
      <c r="S40" s="5"/>
      <c r="T40" s="5"/>
      <c r="U40" s="5"/>
      <c r="V40" s="5"/>
      <c r="W40" s="5"/>
      <c r="X40" s="5"/>
      <c r="Y40" s="5"/>
      <c r="Z40" s="5"/>
    </row>
    <row r="41" spans="1:26" ht="15.75" customHeight="1">
      <c r="A41" s="33"/>
      <c r="B41" s="31"/>
      <c r="C41" s="31"/>
      <c r="D41" s="31"/>
      <c r="E41" s="31"/>
      <c r="F41" s="31"/>
      <c r="G41" s="4"/>
      <c r="H41" s="5"/>
      <c r="I41" s="5"/>
      <c r="J41" s="5"/>
      <c r="K41" s="5"/>
      <c r="L41" s="5"/>
      <c r="M41" s="5"/>
      <c r="N41" s="5"/>
      <c r="O41" s="5"/>
      <c r="P41" s="5"/>
      <c r="Q41" s="5"/>
      <c r="R41" s="5"/>
      <c r="S41" s="5"/>
      <c r="T41" s="5"/>
      <c r="U41" s="5"/>
      <c r="V41" s="5"/>
      <c r="W41" s="5"/>
      <c r="X41" s="5"/>
      <c r="Y41" s="5"/>
      <c r="Z41" s="5"/>
    </row>
    <row r="42" spans="1:26" ht="15.75" customHeight="1">
      <c r="A42" s="50" t="s">
        <v>57</v>
      </c>
      <c r="B42" s="31">
        <f t="shared" ref="B42:F42" si="13">IF(B40&gt;0,B40*(27.5%),0)+IF(B34+B18&gt;0,(B18+B34)*0.039,0)</f>
        <v>3693296.0577071984</v>
      </c>
      <c r="C42" s="31">
        <f t="shared" si="13"/>
        <v>5181585.4395973952</v>
      </c>
      <c r="D42" s="31">
        <f t="shared" si="13"/>
        <v>10420880.05153011</v>
      </c>
      <c r="E42" s="31">
        <f t="shared" si="13"/>
        <v>12507609.632086162</v>
      </c>
      <c r="F42" s="31">
        <f t="shared" si="13"/>
        <v>26644184.019447569</v>
      </c>
      <c r="G42" s="4"/>
      <c r="H42" s="5"/>
      <c r="I42" s="5"/>
      <c r="J42" s="5"/>
      <c r="K42" s="5"/>
      <c r="L42" s="5"/>
      <c r="M42" s="5"/>
      <c r="N42" s="5"/>
      <c r="O42" s="5"/>
      <c r="P42" s="5"/>
      <c r="Q42" s="5"/>
      <c r="R42" s="5"/>
      <c r="S42" s="5"/>
      <c r="T42" s="5"/>
      <c r="U42" s="5"/>
      <c r="V42" s="5"/>
      <c r="W42" s="5"/>
      <c r="X42" s="5"/>
      <c r="Y42" s="5"/>
      <c r="Z42" s="5"/>
    </row>
    <row r="43" spans="1:26" ht="15.75" customHeight="1">
      <c r="A43" s="33"/>
      <c r="B43" s="31"/>
      <c r="C43" s="31"/>
      <c r="D43" s="31"/>
      <c r="E43" s="31"/>
      <c r="F43" s="31"/>
      <c r="G43" s="4"/>
      <c r="H43" s="5"/>
      <c r="I43" s="5"/>
      <c r="J43" s="5"/>
      <c r="K43" s="5"/>
      <c r="L43" s="5"/>
      <c r="M43" s="5"/>
      <c r="N43" s="5"/>
      <c r="O43" s="5"/>
      <c r="P43" s="5"/>
      <c r="Q43" s="5"/>
      <c r="R43" s="5"/>
      <c r="S43" s="5"/>
      <c r="T43" s="5"/>
      <c r="U43" s="5"/>
      <c r="V43" s="5"/>
      <c r="W43" s="5"/>
      <c r="X43" s="5"/>
      <c r="Y43" s="5"/>
      <c r="Z43" s="5"/>
    </row>
    <row r="44" spans="1:26" ht="15.75" customHeight="1">
      <c r="A44" s="41" t="s">
        <v>58</v>
      </c>
      <c r="B44" s="42">
        <f t="shared" ref="B44:F44" si="14">+B40-B42</f>
        <v>8011360.5303189773</v>
      </c>
      <c r="C44" s="42">
        <f t="shared" si="14"/>
        <v>11243690.173484042</v>
      </c>
      <c r="D44" s="42">
        <f t="shared" si="14"/>
        <v>22671015.423124827</v>
      </c>
      <c r="E44" s="42">
        <f t="shared" si="14"/>
        <v>27211022.135499876</v>
      </c>
      <c r="F44" s="42">
        <f t="shared" si="14"/>
        <v>58056896.051270857</v>
      </c>
      <c r="G44" s="4"/>
      <c r="H44" s="5"/>
      <c r="I44" s="5"/>
      <c r="J44" s="5"/>
      <c r="K44" s="5"/>
      <c r="L44" s="5"/>
      <c r="M44" s="5"/>
      <c r="N44" s="5"/>
      <c r="O44" s="5"/>
      <c r="P44" s="5"/>
      <c r="Q44" s="5"/>
      <c r="R44" s="5"/>
      <c r="S44" s="5"/>
      <c r="T44" s="5"/>
      <c r="U44" s="5"/>
      <c r="V44" s="5"/>
      <c r="W44" s="5"/>
      <c r="X44" s="5"/>
      <c r="Y44" s="5"/>
      <c r="Z44" s="5"/>
    </row>
    <row r="45" spans="1:26" ht="15.75" customHeight="1">
      <c r="A45" s="4"/>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c r="A46" s="4"/>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c r="A47" s="4"/>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c r="A48" s="4"/>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c r="A49" s="4"/>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c r="A50" s="4"/>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c r="A51" s="4"/>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c r="A52" s="4"/>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c r="A53" s="4"/>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c r="A54" s="4"/>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c r="A55" s="4"/>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c r="A56" s="4"/>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c r="A57" s="4"/>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4"/>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4"/>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4"/>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4"/>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4"/>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4"/>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4"/>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c r="A65" s="4"/>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c r="A66" s="4"/>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c r="A67" s="4"/>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4"/>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4"/>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4"/>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4"/>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4"/>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4"/>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4"/>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4"/>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4"/>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4"/>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4"/>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4"/>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4"/>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4"/>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4"/>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4"/>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4"/>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4"/>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4"/>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4"/>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4"/>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4"/>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4"/>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4"/>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4"/>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4"/>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4"/>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4"/>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4"/>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4"/>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4"/>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4"/>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4"/>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4"/>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4"/>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4"/>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4"/>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4"/>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4"/>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4"/>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4"/>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4"/>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4"/>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4"/>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4"/>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4"/>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4"/>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4"/>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4"/>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4"/>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4"/>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4"/>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4"/>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4"/>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4"/>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4"/>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4"/>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4"/>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4"/>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4"/>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4"/>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4"/>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4"/>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4"/>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4"/>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4"/>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4"/>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4"/>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4"/>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4"/>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4"/>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4"/>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4"/>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4"/>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4"/>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4"/>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4"/>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4"/>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4"/>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4"/>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4"/>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4"/>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4"/>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4"/>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4"/>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4"/>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4"/>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4"/>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4"/>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4"/>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4"/>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4"/>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4"/>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4"/>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4"/>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4"/>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4"/>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4"/>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4"/>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4"/>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4"/>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4"/>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4"/>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4"/>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4"/>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4"/>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4"/>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4"/>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4"/>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4"/>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4"/>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4"/>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4"/>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4"/>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4"/>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4"/>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4"/>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4"/>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4"/>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4"/>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4"/>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4"/>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4"/>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4"/>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4"/>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4"/>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4"/>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4"/>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4"/>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4"/>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4"/>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4"/>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4"/>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4"/>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4"/>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4"/>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4"/>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4"/>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4"/>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4"/>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4"/>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4"/>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4"/>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4"/>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4"/>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4"/>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4"/>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4"/>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4"/>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4"/>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4"/>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4"/>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4"/>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4"/>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4"/>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4"/>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4"/>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4"/>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4"/>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4"/>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4"/>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4"/>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4"/>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4"/>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4"/>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4"/>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4"/>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4"/>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4"/>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4"/>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4"/>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4"/>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4"/>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4"/>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4"/>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4"/>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4"/>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topLeftCell="A28" workbookViewId="0">
      <selection activeCell="C14" sqref="C14"/>
    </sheetView>
  </sheetViews>
  <sheetFormatPr defaultColWidth="14.44140625" defaultRowHeight="15" customHeight="1" outlineLevelRow="1" outlineLevelCol="1"/>
  <cols>
    <col min="1" max="1" width="28.6640625" customWidth="1"/>
    <col min="2" max="2" width="9.109375" customWidth="1"/>
    <col min="3" max="3" width="12.21875" bestFit="1" customWidth="1"/>
    <col min="4" max="4" width="12.88671875" bestFit="1" customWidth="1"/>
    <col min="5" max="7" width="13.21875" bestFit="1" customWidth="1"/>
    <col min="8" max="8" width="9.109375" hidden="1" customWidth="1" outlineLevel="1"/>
    <col min="9" max="9" width="9.109375" customWidth="1" collapsed="1"/>
    <col min="10" max="12" width="9.109375" customWidth="1"/>
    <col min="13" max="26" width="8" customWidth="1"/>
  </cols>
  <sheetData>
    <row r="1" spans="1:26" ht="22.5" customHeight="1">
      <c r="A1" s="26" t="s">
        <v>59</v>
      </c>
      <c r="B1" s="55" t="s">
        <v>60</v>
      </c>
      <c r="C1" s="27" t="s">
        <v>21</v>
      </c>
      <c r="D1" s="27" t="s">
        <v>22</v>
      </c>
      <c r="E1" s="27" t="s">
        <v>23</v>
      </c>
      <c r="F1" s="27" t="s">
        <v>24</v>
      </c>
      <c r="G1" s="27" t="s">
        <v>25</v>
      </c>
      <c r="H1" s="27" t="s">
        <v>61</v>
      </c>
      <c r="I1" s="56"/>
      <c r="J1" s="56"/>
      <c r="K1" s="56"/>
      <c r="L1" s="56"/>
      <c r="M1" s="56"/>
      <c r="N1" s="56"/>
      <c r="O1" s="56"/>
      <c r="P1" s="56"/>
      <c r="Q1" s="56"/>
      <c r="R1" s="56"/>
      <c r="S1" s="56"/>
      <c r="T1" s="56"/>
      <c r="U1" s="56"/>
      <c r="V1" s="56"/>
      <c r="W1" s="56"/>
      <c r="X1" s="56"/>
      <c r="Y1" s="56"/>
      <c r="Z1" s="56"/>
    </row>
    <row r="2" spans="1:26" ht="30" customHeight="1" outlineLevel="1">
      <c r="A2" s="50" t="s">
        <v>62</v>
      </c>
      <c r="B2" s="57">
        <v>30</v>
      </c>
      <c r="C2" s="58">
        <f>+'1. Conto Economico'!B8*(365-$B$2)/365</f>
        <v>35106164.383561641</v>
      </c>
      <c r="D2" s="58">
        <f>+'1. Conto Economico'!C8*(365-$B$2)/365</f>
        <v>49148630.1369863</v>
      </c>
      <c r="E2" s="58">
        <f>+'1. Conto Economico'!D8*(365-$B$2)/365</f>
        <v>78931506.849315062</v>
      </c>
      <c r="F2" s="58">
        <f>+'1. Conto Economico'!E8*(365-$B$2)/365</f>
        <v>94717808.219178081</v>
      </c>
      <c r="G2" s="58">
        <f>+'1. Conto Economico'!F8*(365-$B$2)/365</f>
        <v>197328767.12328768</v>
      </c>
      <c r="H2" s="58">
        <f>+'1. Conto Economico'!G8*(365-$B$2)/365</f>
        <v>0</v>
      </c>
      <c r="I2" s="5"/>
      <c r="J2" s="5"/>
      <c r="K2" s="5"/>
      <c r="L2" s="5"/>
      <c r="M2" s="5"/>
      <c r="N2" s="5"/>
      <c r="O2" s="5"/>
      <c r="P2" s="5"/>
      <c r="Q2" s="5"/>
      <c r="R2" s="5"/>
      <c r="S2" s="5"/>
      <c r="T2" s="5"/>
      <c r="U2" s="5"/>
      <c r="V2" s="5"/>
      <c r="W2" s="5"/>
      <c r="X2" s="5"/>
      <c r="Y2" s="5"/>
      <c r="Z2" s="5"/>
    </row>
    <row r="3" spans="1:26" ht="14.4">
      <c r="A3" s="59" t="s">
        <v>63</v>
      </c>
      <c r="B3" s="60"/>
      <c r="C3" s="61">
        <f t="shared" ref="C3:H3" si="0">+C2</f>
        <v>35106164.383561641</v>
      </c>
      <c r="D3" s="61">
        <f t="shared" si="0"/>
        <v>49148630.1369863</v>
      </c>
      <c r="E3" s="61">
        <f t="shared" si="0"/>
        <v>78931506.849315062</v>
      </c>
      <c r="F3" s="61">
        <f t="shared" si="0"/>
        <v>94717808.219178081</v>
      </c>
      <c r="G3" s="61">
        <f t="shared" si="0"/>
        <v>197328767.12328768</v>
      </c>
      <c r="H3" s="61">
        <f t="shared" si="0"/>
        <v>0</v>
      </c>
      <c r="I3" s="5"/>
      <c r="J3" s="5"/>
      <c r="K3" s="5"/>
      <c r="L3" s="5"/>
      <c r="M3" s="5"/>
      <c r="N3" s="5"/>
      <c r="O3" s="5"/>
      <c r="P3" s="5"/>
      <c r="Q3" s="5"/>
      <c r="R3" s="5"/>
      <c r="S3" s="5"/>
      <c r="T3" s="5"/>
      <c r="U3" s="5"/>
      <c r="V3" s="5"/>
      <c r="W3" s="5"/>
      <c r="X3" s="5"/>
      <c r="Y3" s="5"/>
      <c r="Z3" s="5"/>
    </row>
    <row r="4" spans="1:26" ht="30" customHeight="1" outlineLevel="1">
      <c r="A4" s="50" t="s">
        <v>62</v>
      </c>
      <c r="B4" s="62"/>
      <c r="C4" s="58"/>
      <c r="D4" s="58">
        <f>+'1. Conto Economico'!B8-C2</f>
        <v>3143835.616438359</v>
      </c>
      <c r="E4" s="58">
        <f>+'1. Conto Economico'!C8-D2</f>
        <v>4401369.8630136997</v>
      </c>
      <c r="F4" s="58">
        <f>+'1. Conto Economico'!D8-E2</f>
        <v>7068493.1506849378</v>
      </c>
      <c r="G4" s="58">
        <f>+'1. Conto Economico'!E8-F2</f>
        <v>8482191.7808219194</v>
      </c>
      <c r="H4" s="58">
        <f>+'1. Conto Economico'!F8-G2</f>
        <v>17671232.876712322</v>
      </c>
      <c r="I4" s="5"/>
      <c r="J4" s="5"/>
      <c r="K4" s="5"/>
      <c r="L4" s="5"/>
      <c r="M4" s="5"/>
      <c r="N4" s="5"/>
      <c r="O4" s="5"/>
      <c r="P4" s="5"/>
      <c r="Q4" s="5"/>
      <c r="R4" s="5"/>
      <c r="S4" s="5"/>
      <c r="T4" s="5"/>
      <c r="U4" s="5"/>
      <c r="V4" s="5"/>
      <c r="W4" s="5"/>
      <c r="X4" s="5"/>
      <c r="Y4" s="5"/>
      <c r="Z4" s="5"/>
    </row>
    <row r="5" spans="1:26" ht="14.4">
      <c r="A5" s="59" t="s">
        <v>64</v>
      </c>
      <c r="B5" s="60"/>
      <c r="C5" s="61">
        <f t="shared" ref="C5:H5" si="1">+C4</f>
        <v>0</v>
      </c>
      <c r="D5" s="61">
        <f t="shared" si="1"/>
        <v>3143835.616438359</v>
      </c>
      <c r="E5" s="61">
        <f t="shared" si="1"/>
        <v>4401369.8630136997</v>
      </c>
      <c r="F5" s="61">
        <f t="shared" si="1"/>
        <v>7068493.1506849378</v>
      </c>
      <c r="G5" s="61">
        <f t="shared" si="1"/>
        <v>8482191.7808219194</v>
      </c>
      <c r="H5" s="61">
        <f t="shared" si="1"/>
        <v>17671232.876712322</v>
      </c>
      <c r="I5" s="5"/>
      <c r="J5" s="5"/>
      <c r="K5" s="5"/>
      <c r="L5" s="5"/>
      <c r="M5" s="5"/>
      <c r="N5" s="5"/>
      <c r="O5" s="5"/>
      <c r="P5" s="5"/>
      <c r="Q5" s="5"/>
      <c r="R5" s="5"/>
      <c r="S5" s="5"/>
      <c r="T5" s="5"/>
      <c r="U5" s="5"/>
      <c r="V5" s="5"/>
      <c r="W5" s="5"/>
      <c r="X5" s="5"/>
      <c r="Y5" s="5"/>
      <c r="Z5" s="5"/>
    </row>
    <row r="6" spans="1:26" ht="14.4">
      <c r="A6" s="63" t="s">
        <v>65</v>
      </c>
      <c r="B6" s="64">
        <v>0.22</v>
      </c>
      <c r="C6" s="65">
        <f t="shared" ref="C6:H6" si="2">+$B$6*(C3)</f>
        <v>7723356.1643835614</v>
      </c>
      <c r="D6" s="65">
        <f t="shared" si="2"/>
        <v>10812698.630136985</v>
      </c>
      <c r="E6" s="65">
        <f t="shared" si="2"/>
        <v>17364931.506849315</v>
      </c>
      <c r="F6" s="65">
        <f t="shared" si="2"/>
        <v>20837917.80821918</v>
      </c>
      <c r="G6" s="65">
        <f t="shared" si="2"/>
        <v>43412328.767123289</v>
      </c>
      <c r="H6" s="65">
        <f t="shared" si="2"/>
        <v>0</v>
      </c>
      <c r="I6" s="5"/>
      <c r="J6" s="5"/>
      <c r="K6" s="5"/>
      <c r="L6" s="5"/>
      <c r="M6" s="5"/>
      <c r="N6" s="5"/>
      <c r="O6" s="5"/>
      <c r="P6" s="5"/>
      <c r="Q6" s="5"/>
      <c r="R6" s="5"/>
      <c r="S6" s="5"/>
      <c r="T6" s="5"/>
      <c r="U6" s="5"/>
      <c r="V6" s="5"/>
      <c r="W6" s="5"/>
      <c r="X6" s="5"/>
      <c r="Y6" s="5"/>
      <c r="Z6" s="5"/>
    </row>
    <row r="7" spans="1:26" ht="14.4">
      <c r="A7" s="63" t="s">
        <v>66</v>
      </c>
      <c r="B7" s="66">
        <f>+B6</f>
        <v>0.22</v>
      </c>
      <c r="C7" s="65">
        <f t="shared" ref="C7:H7" si="3">+$B$7*(C5)</f>
        <v>0</v>
      </c>
      <c r="D7" s="65">
        <f t="shared" si="3"/>
        <v>691643.835616439</v>
      </c>
      <c r="E7" s="65">
        <f t="shared" si="3"/>
        <v>968301.36986301397</v>
      </c>
      <c r="F7" s="65">
        <f t="shared" si="3"/>
        <v>1555068.4931506864</v>
      </c>
      <c r="G7" s="65">
        <f t="shared" si="3"/>
        <v>1866082.1917808224</v>
      </c>
      <c r="H7" s="65">
        <f t="shared" si="3"/>
        <v>3887671.2328767111</v>
      </c>
      <c r="I7" s="5"/>
      <c r="J7" s="5"/>
      <c r="K7" s="5"/>
      <c r="L7" s="5"/>
      <c r="M7" s="5"/>
      <c r="N7" s="5"/>
      <c r="O7" s="5"/>
      <c r="P7" s="5"/>
      <c r="Q7" s="5"/>
      <c r="R7" s="5"/>
      <c r="S7" s="5"/>
      <c r="T7" s="5"/>
      <c r="U7" s="5"/>
      <c r="V7" s="5"/>
      <c r="W7" s="5"/>
      <c r="X7" s="5"/>
      <c r="Y7" s="5"/>
      <c r="Z7" s="5"/>
    </row>
    <row r="8" spans="1:26" ht="14.4">
      <c r="A8" s="67" t="s">
        <v>67</v>
      </c>
      <c r="B8" s="68"/>
      <c r="C8" s="61">
        <f t="shared" ref="C8:H8" si="4">+C3+C5+C7+C6</f>
        <v>42829520.547945201</v>
      </c>
      <c r="D8" s="61">
        <f t="shared" si="4"/>
        <v>63796808.219178081</v>
      </c>
      <c r="E8" s="61">
        <f t="shared" si="4"/>
        <v>101666109.5890411</v>
      </c>
      <c r="F8" s="61">
        <f t="shared" si="4"/>
        <v>124179287.67123288</v>
      </c>
      <c r="G8" s="61">
        <f t="shared" si="4"/>
        <v>251089369.86301371</v>
      </c>
      <c r="H8" s="61">
        <f t="shared" si="4"/>
        <v>21558904.109589033</v>
      </c>
      <c r="I8" s="5"/>
      <c r="J8" s="5"/>
      <c r="K8" s="5"/>
      <c r="L8" s="5"/>
      <c r="M8" s="5"/>
      <c r="N8" s="5"/>
      <c r="O8" s="5"/>
      <c r="P8" s="5"/>
      <c r="Q8" s="5"/>
      <c r="R8" s="5"/>
      <c r="S8" s="5"/>
      <c r="T8" s="5"/>
      <c r="U8" s="5"/>
      <c r="V8" s="5"/>
      <c r="W8" s="5"/>
      <c r="X8" s="5"/>
      <c r="Y8" s="5"/>
      <c r="Z8" s="5"/>
    </row>
    <row r="9" spans="1:26" ht="14.4">
      <c r="A9" s="50" t="s">
        <v>29</v>
      </c>
      <c r="B9" s="57">
        <v>30</v>
      </c>
      <c r="C9" s="58">
        <f>(+'1. Conto Economico'!B15)*(365-$B9)/365</f>
        <v>23908904.10958904</v>
      </c>
      <c r="D9" s="58">
        <f>(+'1. Conto Economico'!C15)*(365-$B9)/365</f>
        <v>33472465.753424659</v>
      </c>
      <c r="E9" s="58">
        <f>(+'1. Conto Economico'!D15)*(365-$B9)/365</f>
        <v>47813219.17808219</v>
      </c>
      <c r="F9" s="58">
        <f>(+'1. Conto Economico'!E15)*(365-$B9)/365</f>
        <v>57376780.82191781</v>
      </c>
      <c r="G9" s="58">
        <f>(+'1. Conto Economico'!F15)*(365-$B9)/365</f>
        <v>119562876.71232876</v>
      </c>
      <c r="H9" s="58">
        <f>(+'1. Conto Economico'!G15)*(365-$B9)/365</f>
        <v>0</v>
      </c>
      <c r="I9" s="5"/>
      <c r="J9" s="5"/>
      <c r="K9" s="5"/>
      <c r="L9" s="5"/>
      <c r="M9" s="5"/>
      <c r="N9" s="5"/>
      <c r="O9" s="5"/>
      <c r="P9" s="5"/>
      <c r="Q9" s="5"/>
      <c r="R9" s="5"/>
      <c r="S9" s="5"/>
      <c r="T9" s="5"/>
      <c r="U9" s="5"/>
      <c r="V9" s="5"/>
      <c r="W9" s="5"/>
      <c r="X9" s="5"/>
      <c r="Y9" s="5"/>
      <c r="Z9" s="5"/>
    </row>
    <row r="10" spans="1:26" ht="14.4">
      <c r="A10" s="50" t="str">
        <f>+'1. Conto Economico'!A18</f>
        <v>Personale</v>
      </c>
      <c r="B10" s="57">
        <v>30</v>
      </c>
      <c r="C10" s="58">
        <f>+'1. Conto Economico'!B18*(365-$B10)/365</f>
        <v>403835.61643835617</v>
      </c>
      <c r="D10" s="58">
        <f>+'1. Conto Economico'!C18*(365-$B10)/365</f>
        <v>550684.93150684936</v>
      </c>
      <c r="E10" s="58">
        <f>+'1. Conto Economico'!D18*(365-$B10)/365</f>
        <v>697534.24657534249</v>
      </c>
      <c r="F10" s="58">
        <f>+'1. Conto Economico'!E18*(365-$B10)/365</f>
        <v>844383.56164383562</v>
      </c>
      <c r="G10" s="58">
        <f>+'1. Conto Economico'!F18*(365-$B10)/365</f>
        <v>1138082.1917808219</v>
      </c>
      <c r="H10" s="58">
        <f>+'1. Conto Economico'!G18*(365-$B10)/365</f>
        <v>0</v>
      </c>
      <c r="I10" s="5"/>
      <c r="J10" s="5"/>
      <c r="K10" s="5"/>
      <c r="L10" s="5"/>
      <c r="M10" s="5"/>
      <c r="N10" s="5"/>
      <c r="O10" s="5"/>
      <c r="P10" s="5"/>
      <c r="Q10" s="5"/>
      <c r="R10" s="5"/>
      <c r="S10" s="5"/>
      <c r="T10" s="5"/>
      <c r="U10" s="5"/>
      <c r="V10" s="5"/>
      <c r="W10" s="5"/>
      <c r="X10" s="5"/>
      <c r="Y10" s="5"/>
      <c r="Z10" s="5"/>
    </row>
    <row r="11" spans="1:26" ht="14.4">
      <c r="A11" s="50" t="str">
        <f>+'1. Conto Economico'!A19</f>
        <v>Costi amministrativi</v>
      </c>
      <c r="B11" s="57">
        <v>30</v>
      </c>
      <c r="C11" s="58">
        <f>+'1. Conto Economico'!B19*(365-$B11)/365</f>
        <v>9578.2465753424658</v>
      </c>
      <c r="D11" s="58">
        <f>+'1. Conto Economico'!C19*(365-$B11)/365</f>
        <v>9578.2465753424658</v>
      </c>
      <c r="E11" s="58">
        <f>+'1. Conto Economico'!D19*(365-$B11)/365</f>
        <v>9578.2465753424658</v>
      </c>
      <c r="F11" s="58">
        <f>+'1. Conto Economico'!E19*(365-$B11)/365</f>
        <v>9578.2465753424658</v>
      </c>
      <c r="G11" s="58">
        <f>+'1. Conto Economico'!F19*(365-$B11)/365</f>
        <v>9578.2465753424658</v>
      </c>
      <c r="H11" s="58">
        <f>+'1. Conto Economico'!G19*(365-$B11)/365</f>
        <v>0</v>
      </c>
      <c r="I11" s="5"/>
      <c r="J11" s="5"/>
      <c r="K11" s="5"/>
      <c r="L11" s="5"/>
      <c r="M11" s="5"/>
      <c r="N11" s="5"/>
      <c r="O11" s="5"/>
      <c r="P11" s="5"/>
      <c r="Q11" s="5"/>
      <c r="R11" s="5"/>
      <c r="S11" s="5"/>
      <c r="T11" s="5"/>
      <c r="U11" s="5"/>
      <c r="V11" s="5"/>
      <c r="W11" s="5"/>
      <c r="X11" s="5"/>
      <c r="Y11" s="5"/>
      <c r="Z11" s="5"/>
    </row>
    <row r="12" spans="1:26" ht="14.4">
      <c r="A12" s="50" t="str">
        <f>+'1. Conto Economico'!A21</f>
        <v>Godimento beni di terzi</v>
      </c>
      <c r="B12" s="57">
        <v>30</v>
      </c>
      <c r="C12" s="58">
        <f>+'1. Conto Economico'!B21*(365-$B12)/365</f>
        <v>2936.9863013698632</v>
      </c>
      <c r="D12" s="58">
        <f>+'1. Conto Economico'!C21*(365-$B12)/365</f>
        <v>2936.9863013698632</v>
      </c>
      <c r="E12" s="58">
        <f>+'1. Conto Economico'!D21*(365-$B12)/365</f>
        <v>2936.9863013698632</v>
      </c>
      <c r="F12" s="58">
        <f>+'1. Conto Economico'!E21*(365-$B12)/365</f>
        <v>2936.9863013698632</v>
      </c>
      <c r="G12" s="58">
        <f>+'1. Conto Economico'!F21*(365-$B12)/365</f>
        <v>2936.9863013698632</v>
      </c>
      <c r="H12" s="58">
        <f>+'1. Conto Economico'!G21*(365-$B12)/365</f>
        <v>0</v>
      </c>
      <c r="I12" s="5"/>
      <c r="J12" s="5"/>
      <c r="K12" s="5"/>
      <c r="L12" s="5"/>
      <c r="M12" s="5"/>
      <c r="N12" s="5"/>
      <c r="O12" s="5"/>
      <c r="P12" s="5"/>
      <c r="Q12" s="5"/>
      <c r="R12" s="5"/>
      <c r="S12" s="5"/>
      <c r="T12" s="5"/>
      <c r="U12" s="5"/>
      <c r="V12" s="5"/>
      <c r="W12" s="5"/>
      <c r="X12" s="5"/>
      <c r="Y12" s="5"/>
      <c r="Z12" s="5"/>
    </row>
    <row r="13" spans="1:26" ht="14.4">
      <c r="A13" s="50" t="str">
        <f>+'1. Conto Economico'!A22</f>
        <v>Trasferte e costi commerciali</v>
      </c>
      <c r="B13" s="57"/>
      <c r="C13" s="58">
        <f>+'1. Conto Economico'!B22*(365-$B13)/365</f>
        <v>0</v>
      </c>
      <c r="D13" s="58">
        <f>+'1. Conto Economico'!C22*(365-$B13)/365</f>
        <v>0</v>
      </c>
      <c r="E13" s="58">
        <f>+'1. Conto Economico'!D22*(365-$B13)/365</f>
        <v>0</v>
      </c>
      <c r="F13" s="58">
        <f>+'1. Conto Economico'!E22*(365-$B13)/365</f>
        <v>0</v>
      </c>
      <c r="G13" s="58">
        <f>+'1. Conto Economico'!F22*(365-$B13)/365</f>
        <v>0</v>
      </c>
      <c r="H13" s="58">
        <f>+'1. Conto Economico'!G22*(365-$B13)/365</f>
        <v>0</v>
      </c>
      <c r="I13" s="5"/>
      <c r="J13" s="5"/>
      <c r="K13" s="5"/>
      <c r="L13" s="5"/>
      <c r="M13" s="5"/>
      <c r="N13" s="5"/>
      <c r="O13" s="5"/>
      <c r="P13" s="5"/>
      <c r="Q13" s="5"/>
      <c r="R13" s="5"/>
      <c r="S13" s="5"/>
      <c r="T13" s="5"/>
      <c r="U13" s="5"/>
      <c r="V13" s="5"/>
      <c r="W13" s="5"/>
      <c r="X13" s="5"/>
      <c r="Y13" s="5"/>
      <c r="Z13" s="5"/>
    </row>
    <row r="14" spans="1:26" ht="14.4">
      <c r="A14" s="69" t="str">
        <f>+'1. Conto Economico'!A24</f>
        <v>Oneri diversi di gestione</v>
      </c>
      <c r="B14" s="57"/>
      <c r="C14" s="58">
        <f>+'1. Conto Economico'!B24*(365-$B14)/365</f>
        <v>0</v>
      </c>
      <c r="D14" s="58">
        <f>+'1. Conto Economico'!C24*(365-$B14)/365</f>
        <v>0</v>
      </c>
      <c r="E14" s="58">
        <f>+'1. Conto Economico'!D24*(365-$B14)/365</f>
        <v>0</v>
      </c>
      <c r="F14" s="58">
        <f>+'1. Conto Economico'!E24*(365-$B14)/365</f>
        <v>0</v>
      </c>
      <c r="G14" s="58">
        <f>+'1. Conto Economico'!F24*(365-$B14)/365</f>
        <v>0</v>
      </c>
      <c r="H14" s="58">
        <f>+'1. Conto Economico'!G24*(365-$B14)/365</f>
        <v>0</v>
      </c>
      <c r="I14" s="5"/>
      <c r="J14" s="5"/>
      <c r="K14" s="5"/>
      <c r="L14" s="5"/>
      <c r="M14" s="5"/>
      <c r="N14" s="5"/>
      <c r="O14" s="5"/>
      <c r="P14" s="5"/>
      <c r="Q14" s="5"/>
      <c r="R14" s="5"/>
      <c r="S14" s="5"/>
      <c r="T14" s="5"/>
      <c r="U14" s="5"/>
      <c r="V14" s="5"/>
      <c r="W14" s="5"/>
      <c r="X14" s="5"/>
      <c r="Y14" s="5"/>
      <c r="Z14" s="5"/>
    </row>
    <row r="15" spans="1:26" ht="14.4">
      <c r="A15" s="67" t="s">
        <v>68</v>
      </c>
      <c r="B15" s="68"/>
      <c r="C15" s="61">
        <f t="shared" ref="C15:H15" si="5">SUM(C9:C14)</f>
        <v>24325254.958904106</v>
      </c>
      <c r="D15" s="61">
        <f t="shared" si="5"/>
        <v>34035665.91780822</v>
      </c>
      <c r="E15" s="61">
        <f t="shared" si="5"/>
        <v>48523268.657534242</v>
      </c>
      <c r="F15" s="61">
        <f t="shared" si="5"/>
        <v>58233679.616438359</v>
      </c>
      <c r="G15" s="61">
        <f t="shared" si="5"/>
        <v>120713474.13698629</v>
      </c>
      <c r="H15" s="61">
        <f t="shared" si="5"/>
        <v>0</v>
      </c>
      <c r="I15" s="5"/>
      <c r="J15" s="5"/>
      <c r="K15" s="5"/>
      <c r="L15" s="5"/>
      <c r="M15" s="5"/>
      <c r="N15" s="5"/>
      <c r="O15" s="5"/>
      <c r="P15" s="5"/>
      <c r="Q15" s="5"/>
      <c r="R15" s="5"/>
      <c r="S15" s="5"/>
      <c r="T15" s="5"/>
      <c r="U15" s="5"/>
      <c r="V15" s="5"/>
      <c r="W15" s="5"/>
      <c r="X15" s="5"/>
      <c r="Y15" s="5"/>
      <c r="Z15" s="5"/>
    </row>
    <row r="16" spans="1:26" ht="14.4" outlineLevel="1">
      <c r="A16" s="50" t="s">
        <v>29</v>
      </c>
      <c r="B16" s="70"/>
      <c r="C16" s="58"/>
      <c r="D16" s="58">
        <f>(+'1. Conto Economico'!B15)-C9</f>
        <v>2141095.8904109597</v>
      </c>
      <c r="E16" s="58">
        <f>(+'1. Conto Economico'!C15)-D9</f>
        <v>2997534.2465753406</v>
      </c>
      <c r="F16" s="58">
        <f>(+'1. Conto Economico'!D15)-E9</f>
        <v>4281780.8219178095</v>
      </c>
      <c r="G16" s="58">
        <f>(+'1. Conto Economico'!E15)-F9</f>
        <v>5138219.1780821905</v>
      </c>
      <c r="H16" s="58">
        <f>(+'1. Conto Economico'!F15)-G9</f>
        <v>10707123.287671238</v>
      </c>
      <c r="I16" s="40"/>
      <c r="J16" s="40"/>
      <c r="K16" s="40"/>
      <c r="L16" s="40"/>
      <c r="M16" s="5"/>
      <c r="N16" s="5"/>
      <c r="O16" s="5"/>
      <c r="P16" s="5"/>
      <c r="Q16" s="5"/>
      <c r="R16" s="5"/>
      <c r="S16" s="5"/>
      <c r="T16" s="5"/>
      <c r="U16" s="5"/>
      <c r="V16" s="5"/>
      <c r="W16" s="5"/>
      <c r="X16" s="5"/>
      <c r="Y16" s="5"/>
      <c r="Z16" s="5"/>
    </row>
    <row r="17" spans="1:26" ht="14.4" outlineLevel="1">
      <c r="A17" s="50" t="str">
        <f t="shared" ref="A17:A21" si="6">+A10</f>
        <v>Personale</v>
      </c>
      <c r="B17" s="70"/>
      <c r="C17" s="58"/>
      <c r="D17" s="58">
        <f>+'1. Conto Economico'!B18-C10</f>
        <v>36164.38356164383</v>
      </c>
      <c r="E17" s="58">
        <f>+'1. Conto Economico'!C18-D10</f>
        <v>49315.06849315064</v>
      </c>
      <c r="F17" s="58">
        <f>+'1. Conto Economico'!D18-E10</f>
        <v>62465.753424657509</v>
      </c>
      <c r="G17" s="58">
        <f>+'1. Conto Economico'!E18-F10</f>
        <v>75616.438356164377</v>
      </c>
      <c r="H17" s="58">
        <f>+'1. Conto Economico'!F18-G10</f>
        <v>101917.80821917811</v>
      </c>
      <c r="I17" s="5"/>
      <c r="J17" s="5"/>
      <c r="K17" s="5"/>
      <c r="L17" s="5"/>
      <c r="M17" s="5"/>
      <c r="N17" s="5"/>
      <c r="O17" s="5"/>
      <c r="P17" s="5"/>
      <c r="Q17" s="5"/>
      <c r="R17" s="5"/>
      <c r="S17" s="5"/>
      <c r="T17" s="5"/>
      <c r="U17" s="5"/>
      <c r="V17" s="5"/>
      <c r="W17" s="5"/>
      <c r="X17" s="5"/>
      <c r="Y17" s="5"/>
      <c r="Z17" s="5"/>
    </row>
    <row r="18" spans="1:26" ht="14.4" outlineLevel="1">
      <c r="A18" s="50" t="str">
        <f t="shared" si="6"/>
        <v>Costi amministrativi</v>
      </c>
      <c r="B18" s="70"/>
      <c r="C18" s="58"/>
      <c r="D18" s="58">
        <f>+'1. Conto Economico'!B19-C11</f>
        <v>857.7534246575342</v>
      </c>
      <c r="E18" s="58">
        <f>+'1. Conto Economico'!C19-D11</f>
        <v>857.7534246575342</v>
      </c>
      <c r="F18" s="58">
        <f>+'1. Conto Economico'!D19-E11</f>
        <v>857.7534246575342</v>
      </c>
      <c r="G18" s="58">
        <f>+'1. Conto Economico'!E19-F11</f>
        <v>857.7534246575342</v>
      </c>
      <c r="H18" s="58">
        <f>+'1. Conto Economico'!F19-G11</f>
        <v>857.7534246575342</v>
      </c>
      <c r="I18" s="5"/>
      <c r="J18" s="5"/>
      <c r="K18" s="5"/>
      <c r="L18" s="5"/>
      <c r="M18" s="5"/>
      <c r="N18" s="5"/>
      <c r="O18" s="5"/>
      <c r="P18" s="5"/>
      <c r="Q18" s="5"/>
      <c r="R18" s="5"/>
      <c r="S18" s="5"/>
      <c r="T18" s="5"/>
      <c r="U18" s="5"/>
      <c r="V18" s="5"/>
      <c r="W18" s="5"/>
      <c r="X18" s="5"/>
      <c r="Y18" s="5"/>
      <c r="Z18" s="5"/>
    </row>
    <row r="19" spans="1:26" ht="14.4" outlineLevel="1">
      <c r="A19" s="50" t="str">
        <f t="shared" si="6"/>
        <v>Godimento beni di terzi</v>
      </c>
      <c r="B19" s="70"/>
      <c r="C19" s="58"/>
      <c r="D19" s="58">
        <f>+'1. Conto Economico'!B21-C12</f>
        <v>263.01369863013679</v>
      </c>
      <c r="E19" s="58">
        <f>+'1. Conto Economico'!C21-D12</f>
        <v>263.01369863013679</v>
      </c>
      <c r="F19" s="58">
        <f>+'1. Conto Economico'!D21-E12</f>
        <v>263.01369863013679</v>
      </c>
      <c r="G19" s="58">
        <f>+'1. Conto Economico'!E21-F12</f>
        <v>263.01369863013679</v>
      </c>
      <c r="H19" s="58">
        <f>+'1. Conto Economico'!F21-G12</f>
        <v>263.01369863013679</v>
      </c>
      <c r="I19" s="5"/>
      <c r="J19" s="5"/>
      <c r="K19" s="5"/>
      <c r="L19" s="5"/>
      <c r="M19" s="5"/>
      <c r="N19" s="5"/>
      <c r="O19" s="5"/>
      <c r="P19" s="5"/>
      <c r="Q19" s="5"/>
      <c r="R19" s="5"/>
      <c r="S19" s="5"/>
      <c r="T19" s="5"/>
      <c r="U19" s="5"/>
      <c r="V19" s="5"/>
      <c r="W19" s="5"/>
      <c r="X19" s="5"/>
      <c r="Y19" s="5"/>
      <c r="Z19" s="5"/>
    </row>
    <row r="20" spans="1:26" ht="14.4" outlineLevel="1">
      <c r="A20" s="50" t="str">
        <f t="shared" si="6"/>
        <v>Trasferte e costi commerciali</v>
      </c>
      <c r="B20" s="70"/>
      <c r="C20" s="58"/>
      <c r="D20" s="58">
        <f>+'1. Conto Economico'!B22-C13</f>
        <v>0</v>
      </c>
      <c r="E20" s="58">
        <f>+'1. Conto Economico'!C22-D13</f>
        <v>0</v>
      </c>
      <c r="F20" s="58">
        <f>+'1. Conto Economico'!D22-E13</f>
        <v>0</v>
      </c>
      <c r="G20" s="58">
        <f>+'1. Conto Economico'!E22-F13</f>
        <v>0</v>
      </c>
      <c r="H20" s="58">
        <f>+'1. Conto Economico'!F22-G13</f>
        <v>0</v>
      </c>
      <c r="I20" s="5"/>
      <c r="J20" s="5"/>
      <c r="K20" s="5"/>
      <c r="L20" s="5"/>
      <c r="M20" s="5"/>
      <c r="N20" s="5"/>
      <c r="O20" s="5"/>
      <c r="P20" s="5"/>
      <c r="Q20" s="5"/>
      <c r="R20" s="5"/>
      <c r="S20" s="5"/>
      <c r="T20" s="5"/>
      <c r="U20" s="5"/>
      <c r="V20" s="5"/>
      <c r="W20" s="5"/>
      <c r="X20" s="5"/>
      <c r="Y20" s="5"/>
      <c r="Z20" s="5"/>
    </row>
    <row r="21" spans="1:26" ht="15.75" customHeight="1" outlineLevel="1">
      <c r="A21" s="69" t="str">
        <f t="shared" si="6"/>
        <v>Oneri diversi di gestione</v>
      </c>
      <c r="B21" s="70"/>
      <c r="C21" s="58"/>
      <c r="D21" s="58">
        <f>+'1. Conto Economico'!B24-C14</f>
        <v>0</v>
      </c>
      <c r="E21" s="58">
        <f>+'1. Conto Economico'!C24-D14</f>
        <v>0</v>
      </c>
      <c r="F21" s="58">
        <f>+'1. Conto Economico'!D24-E14</f>
        <v>0</v>
      </c>
      <c r="G21" s="58">
        <f>+'1. Conto Economico'!E24-F14</f>
        <v>0</v>
      </c>
      <c r="H21" s="58">
        <f>+'1. Conto Economico'!F24-G14</f>
        <v>0</v>
      </c>
      <c r="I21" s="5"/>
      <c r="J21" s="5"/>
      <c r="K21" s="5"/>
      <c r="L21" s="5"/>
      <c r="M21" s="5"/>
      <c r="N21" s="5"/>
      <c r="O21" s="5"/>
      <c r="P21" s="5"/>
      <c r="Q21" s="5"/>
      <c r="R21" s="5"/>
      <c r="S21" s="5"/>
      <c r="T21" s="5"/>
      <c r="U21" s="5"/>
      <c r="V21" s="5"/>
      <c r="W21" s="5"/>
      <c r="X21" s="5"/>
      <c r="Y21" s="5"/>
      <c r="Z21" s="5"/>
    </row>
    <row r="22" spans="1:26" ht="15.75" customHeight="1">
      <c r="A22" s="67" t="s">
        <v>69</v>
      </c>
      <c r="B22" s="68"/>
      <c r="C22" s="61">
        <f t="shared" ref="C22:H22" si="7">SUM(C16:C21)</f>
        <v>0</v>
      </c>
      <c r="D22" s="61">
        <f t="shared" si="7"/>
        <v>2178381.041095891</v>
      </c>
      <c r="E22" s="61">
        <f t="shared" si="7"/>
        <v>3047970.0821917788</v>
      </c>
      <c r="F22" s="61">
        <f t="shared" si="7"/>
        <v>4345367.3424657546</v>
      </c>
      <c r="G22" s="61">
        <f t="shared" si="7"/>
        <v>5214956.3835616428</v>
      </c>
      <c r="H22" s="61">
        <f t="shared" si="7"/>
        <v>10810161.863013703</v>
      </c>
      <c r="I22" s="5"/>
      <c r="J22" s="5"/>
      <c r="K22" s="5"/>
      <c r="L22" s="5"/>
      <c r="M22" s="5"/>
      <c r="N22" s="5"/>
      <c r="O22" s="5"/>
      <c r="P22" s="5"/>
      <c r="Q22" s="5"/>
      <c r="R22" s="5"/>
      <c r="S22" s="5"/>
      <c r="T22" s="5"/>
      <c r="U22" s="5"/>
      <c r="V22" s="5"/>
      <c r="W22" s="5"/>
      <c r="X22" s="5"/>
      <c r="Y22" s="5"/>
      <c r="Z22" s="5"/>
    </row>
    <row r="23" spans="1:26" ht="15.75" customHeight="1">
      <c r="A23" s="71" t="s">
        <v>70</v>
      </c>
      <c r="B23" s="64">
        <v>0.22</v>
      </c>
      <c r="C23" s="65">
        <f t="shared" ref="C23:H23" si="8">+$B$23*(C9+C13+C11)</f>
        <v>5262066.1183561636</v>
      </c>
      <c r="D23" s="65">
        <f t="shared" si="8"/>
        <v>7366049.6799999997</v>
      </c>
      <c r="E23" s="65">
        <f t="shared" si="8"/>
        <v>10521015.433424657</v>
      </c>
      <c r="F23" s="65">
        <f t="shared" si="8"/>
        <v>12624998.995068492</v>
      </c>
      <c r="G23" s="65">
        <f t="shared" si="8"/>
        <v>26305940.090958904</v>
      </c>
      <c r="H23" s="65">
        <f t="shared" si="8"/>
        <v>0</v>
      </c>
      <c r="I23" s="5"/>
      <c r="J23" s="5"/>
      <c r="K23" s="5"/>
      <c r="L23" s="5"/>
      <c r="M23" s="5"/>
      <c r="N23" s="5"/>
      <c r="O23" s="5"/>
      <c r="P23" s="5"/>
      <c r="Q23" s="5"/>
      <c r="R23" s="5"/>
      <c r="S23" s="5"/>
      <c r="T23" s="5"/>
      <c r="U23" s="5"/>
      <c r="V23" s="5"/>
      <c r="W23" s="5"/>
      <c r="X23" s="5"/>
      <c r="Y23" s="5"/>
      <c r="Z23" s="5"/>
    </row>
    <row r="24" spans="1:26" ht="15.75" customHeight="1">
      <c r="A24" s="71" t="s">
        <v>71</v>
      </c>
      <c r="B24" s="72">
        <f>+B23</f>
        <v>0.22</v>
      </c>
      <c r="C24" s="65">
        <f t="shared" ref="C24:H24" si="9">+$B$24*(C16+C20+C18)</f>
        <v>0</v>
      </c>
      <c r="D24" s="65">
        <f t="shared" si="9"/>
        <v>471229.80164383579</v>
      </c>
      <c r="E24" s="65">
        <f t="shared" si="9"/>
        <v>659646.23999999964</v>
      </c>
      <c r="F24" s="65">
        <f t="shared" si="9"/>
        <v>942180.48657534271</v>
      </c>
      <c r="G24" s="65">
        <f t="shared" si="9"/>
        <v>1130596.9249315066</v>
      </c>
      <c r="H24" s="65">
        <f t="shared" si="9"/>
        <v>2355755.8290410968</v>
      </c>
      <c r="I24" s="5"/>
      <c r="J24" s="5"/>
      <c r="K24" s="5"/>
      <c r="L24" s="5"/>
      <c r="M24" s="5"/>
      <c r="N24" s="5"/>
      <c r="O24" s="5"/>
      <c r="P24" s="5"/>
      <c r="Q24" s="5"/>
      <c r="R24" s="5"/>
      <c r="S24" s="5"/>
      <c r="T24" s="5"/>
      <c r="U24" s="5"/>
      <c r="V24" s="5"/>
      <c r="W24" s="5"/>
      <c r="X24" s="5"/>
      <c r="Y24" s="5"/>
      <c r="Z24" s="5"/>
    </row>
    <row r="25" spans="1:26" ht="15.75" customHeight="1">
      <c r="A25" s="67" t="s">
        <v>72</v>
      </c>
      <c r="B25" s="73"/>
      <c r="C25" s="61">
        <f t="shared" ref="C25:H25" si="10">+C22+C15+C23+C24</f>
        <v>29587321.077260271</v>
      </c>
      <c r="D25" s="61">
        <f t="shared" si="10"/>
        <v>44051326.440547943</v>
      </c>
      <c r="E25" s="61">
        <f t="shared" si="10"/>
        <v>62751900.413150683</v>
      </c>
      <c r="F25" s="61">
        <f t="shared" si="10"/>
        <v>76146226.440547943</v>
      </c>
      <c r="G25" s="61">
        <f t="shared" si="10"/>
        <v>153364967.53643832</v>
      </c>
      <c r="H25" s="61">
        <f t="shared" si="10"/>
        <v>13165917.692054801</v>
      </c>
      <c r="I25" s="5"/>
      <c r="J25" s="5"/>
      <c r="K25" s="5"/>
      <c r="L25" s="5"/>
      <c r="M25" s="5"/>
      <c r="N25" s="5"/>
      <c r="O25" s="5"/>
      <c r="P25" s="5"/>
      <c r="Q25" s="5"/>
      <c r="R25" s="5"/>
      <c r="S25" s="5"/>
      <c r="T25" s="5"/>
      <c r="U25" s="5"/>
      <c r="V25" s="5"/>
      <c r="W25" s="5"/>
      <c r="X25" s="5"/>
      <c r="Y25" s="5"/>
      <c r="Z25" s="5"/>
    </row>
    <row r="26" spans="1:26" ht="15.75" customHeight="1">
      <c r="A26" s="50" t="s">
        <v>57</v>
      </c>
      <c r="B26" s="74"/>
      <c r="C26" s="58"/>
      <c r="D26" s="58">
        <f>+'1. Conto Economico'!B42</f>
        <v>3693296.0577071984</v>
      </c>
      <c r="E26" s="58">
        <f>+'1. Conto Economico'!C42</f>
        <v>5181585.4395973952</v>
      </c>
      <c r="F26" s="58">
        <f>+'1. Conto Economico'!D42</f>
        <v>10420880.05153011</v>
      </c>
      <c r="G26" s="58">
        <f>+'1. Conto Economico'!E42</f>
        <v>12507609.632086162</v>
      </c>
      <c r="H26" s="58">
        <f>+'1. Conto Economico'!F42</f>
        <v>26644184.019447569</v>
      </c>
      <c r="I26" s="5"/>
      <c r="J26" s="5"/>
      <c r="K26" s="5"/>
      <c r="L26" s="5"/>
      <c r="M26" s="5"/>
      <c r="N26" s="5"/>
      <c r="O26" s="5"/>
      <c r="P26" s="5"/>
      <c r="Q26" s="5"/>
      <c r="R26" s="5"/>
      <c r="S26" s="5"/>
      <c r="T26" s="5"/>
      <c r="U26" s="5"/>
      <c r="V26" s="5"/>
      <c r="W26" s="5"/>
      <c r="X26" s="5"/>
      <c r="Y26" s="5"/>
      <c r="Z26" s="5"/>
    </row>
    <row r="27" spans="1:26" ht="15.75" customHeight="1">
      <c r="A27" s="50" t="s">
        <v>73</v>
      </c>
      <c r="B27" s="74"/>
      <c r="C27" s="58"/>
      <c r="D27" s="58">
        <f t="shared" ref="D27:H27" si="11">+C31</f>
        <v>0</v>
      </c>
      <c r="E27" s="58">
        <f t="shared" si="11"/>
        <v>0</v>
      </c>
      <c r="F27" s="58">
        <f t="shared" si="11"/>
        <v>0</v>
      </c>
      <c r="G27" s="58">
        <f t="shared" si="11"/>
        <v>0</v>
      </c>
      <c r="H27" s="58">
        <f t="shared" si="11"/>
        <v>0</v>
      </c>
      <c r="I27" s="5"/>
      <c r="J27" s="5"/>
      <c r="K27" s="5"/>
      <c r="L27" s="5"/>
      <c r="M27" s="5"/>
      <c r="N27" s="5"/>
      <c r="O27" s="5"/>
      <c r="P27" s="5"/>
      <c r="Q27" s="5"/>
      <c r="R27" s="5"/>
      <c r="S27" s="5"/>
      <c r="T27" s="5"/>
      <c r="U27" s="5"/>
      <c r="V27" s="5"/>
      <c r="W27" s="5"/>
      <c r="X27" s="5"/>
      <c r="Y27" s="5"/>
      <c r="Z27" s="5"/>
    </row>
    <row r="28" spans="1:26" ht="15.75" customHeight="1">
      <c r="A28" s="50" t="s">
        <v>74</v>
      </c>
      <c r="B28" s="75">
        <f>+B7</f>
        <v>0.22</v>
      </c>
      <c r="C28" s="58">
        <f>+$B$28*('1. Conto Economico'!B8)</f>
        <v>8415000</v>
      </c>
      <c r="D28" s="58">
        <f>+$B$28*('1. Conto Economico'!C8)</f>
        <v>11781000</v>
      </c>
      <c r="E28" s="58">
        <f>+$B$28*('1. Conto Economico'!D8)</f>
        <v>18920000</v>
      </c>
      <c r="F28" s="58">
        <f>+$B$28*('1. Conto Economico'!E8)</f>
        <v>22704000</v>
      </c>
      <c r="G28" s="58">
        <f>+$B$28*('1. Conto Economico'!F8)</f>
        <v>47300000</v>
      </c>
      <c r="H28" s="58">
        <f>+$B$28*('1. Conto Economico'!G8)</f>
        <v>0</v>
      </c>
      <c r="I28" s="5"/>
      <c r="J28" s="5"/>
      <c r="K28" s="5"/>
      <c r="L28" s="5"/>
      <c r="M28" s="5"/>
      <c r="N28" s="5"/>
      <c r="O28" s="5"/>
      <c r="P28" s="5"/>
      <c r="Q28" s="5"/>
      <c r="R28" s="5"/>
      <c r="S28" s="5"/>
      <c r="T28" s="5"/>
      <c r="U28" s="5"/>
      <c r="V28" s="5"/>
      <c r="W28" s="5"/>
      <c r="X28" s="5"/>
      <c r="Y28" s="5"/>
      <c r="Z28" s="5"/>
    </row>
    <row r="29" spans="1:26" ht="15.75" customHeight="1">
      <c r="A29" s="50" t="s">
        <v>75</v>
      </c>
      <c r="B29" s="75">
        <f>+B23</f>
        <v>0.22</v>
      </c>
      <c r="C29" s="58">
        <f>+$B$29*('1. Conto Economico'!B15+'1. Conto Economico'!B22+'1. Conto Economico'!B19)-C36</f>
        <v>5757495.9199999999</v>
      </c>
      <c r="D29" s="58">
        <f>+$B$29*('1. Conto Economico'!C15+'1. Conto Economico'!C22+'1. Conto Economico'!C19)-D36</f>
        <v>8036035.9199999999</v>
      </c>
      <c r="E29" s="58">
        <f>+$B$29*('1. Conto Economico'!D15+'1. Conto Economico'!D22+'1. Conto Economico'!D19)-E36</f>
        <v>11473535.92</v>
      </c>
      <c r="F29" s="58">
        <f>+$B$29*('1. Conto Economico'!E15+'1. Conto Economico'!E22+'1. Conto Economico'!E19)-F36</f>
        <v>13768135.92</v>
      </c>
      <c r="G29" s="58">
        <f>+$B$29*('1. Conto Economico'!F15+'1. Conto Economico'!F22+'1. Conto Economico'!F19)-G36</f>
        <v>28674235.920000002</v>
      </c>
      <c r="H29" s="58">
        <f>+$B$29*('1. Conto Economico'!G15+'1. Conto Economico'!G22+'1. Conto Economico'!G19)-H36</f>
        <v>0</v>
      </c>
      <c r="I29" s="5"/>
      <c r="J29" s="5"/>
      <c r="K29" s="5"/>
      <c r="L29" s="5"/>
      <c r="M29" s="5"/>
      <c r="N29" s="5"/>
      <c r="O29" s="5"/>
      <c r="P29" s="5"/>
      <c r="Q29" s="5"/>
      <c r="R29" s="5"/>
      <c r="S29" s="5"/>
      <c r="T29" s="5"/>
      <c r="U29" s="5"/>
      <c r="V29" s="5"/>
      <c r="W29" s="5"/>
      <c r="X29" s="5"/>
      <c r="Y29" s="5"/>
      <c r="Z29" s="5"/>
    </row>
    <row r="30" spans="1:26" ht="15.75" customHeight="1">
      <c r="A30" s="50" t="s">
        <v>76</v>
      </c>
      <c r="B30" s="74"/>
      <c r="C30" s="58">
        <f t="shared" ref="C30:H30" si="12">-C28+C29</f>
        <v>-2657504.08</v>
      </c>
      <c r="D30" s="58">
        <f t="shared" si="12"/>
        <v>-3744964.08</v>
      </c>
      <c r="E30" s="58">
        <f t="shared" si="12"/>
        <v>-7446464.0800000001</v>
      </c>
      <c r="F30" s="58">
        <f t="shared" si="12"/>
        <v>-8935864.0800000001</v>
      </c>
      <c r="G30" s="58">
        <f t="shared" si="12"/>
        <v>-18625764.079999998</v>
      </c>
      <c r="H30" s="58">
        <f t="shared" si="12"/>
        <v>0</v>
      </c>
      <c r="I30" s="5"/>
      <c r="J30" s="5"/>
      <c r="K30" s="5"/>
      <c r="L30" s="5"/>
      <c r="M30" s="5"/>
      <c r="N30" s="5"/>
      <c r="O30" s="5"/>
      <c r="P30" s="5"/>
      <c r="Q30" s="5"/>
      <c r="R30" s="5"/>
      <c r="S30" s="5"/>
      <c r="T30" s="5"/>
      <c r="U30" s="5"/>
      <c r="V30" s="5"/>
      <c r="W30" s="5"/>
      <c r="X30" s="5"/>
      <c r="Y30" s="5"/>
      <c r="Z30" s="5"/>
    </row>
    <row r="31" spans="1:26" ht="15.75" customHeight="1">
      <c r="A31" s="50" t="s">
        <v>77</v>
      </c>
      <c r="B31" s="50"/>
      <c r="C31" s="58">
        <f t="shared" ref="C31:H31" si="13">+IF(C30+C27&gt;0,C27+C30,0)</f>
        <v>0</v>
      </c>
      <c r="D31" s="58">
        <f t="shared" si="13"/>
        <v>0</v>
      </c>
      <c r="E31" s="58">
        <f t="shared" si="13"/>
        <v>0</v>
      </c>
      <c r="F31" s="58">
        <f t="shared" si="13"/>
        <v>0</v>
      </c>
      <c r="G31" s="58">
        <f t="shared" si="13"/>
        <v>0</v>
      </c>
      <c r="H31" s="58">
        <f t="shared" si="13"/>
        <v>0</v>
      </c>
      <c r="I31" s="4"/>
      <c r="J31" s="4"/>
      <c r="K31" s="4"/>
      <c r="L31" s="4"/>
      <c r="M31" s="4"/>
      <c r="N31" s="4"/>
      <c r="O31" s="4"/>
      <c r="P31" s="4"/>
      <c r="Q31" s="4"/>
      <c r="R31" s="4"/>
      <c r="S31" s="4"/>
      <c r="T31" s="4"/>
      <c r="U31" s="4"/>
      <c r="V31" s="4"/>
      <c r="W31" s="4"/>
      <c r="X31" s="4"/>
      <c r="Y31" s="4"/>
      <c r="Z31" s="4"/>
    </row>
    <row r="32" spans="1:26" ht="30" customHeight="1">
      <c r="A32" s="50" t="s">
        <v>78</v>
      </c>
      <c r="B32" s="50"/>
      <c r="C32" s="58">
        <f t="shared" ref="C32:H32" si="14">+IF(C31&gt;0,0,C30+C27)</f>
        <v>-2657504.08</v>
      </c>
      <c r="D32" s="58">
        <f t="shared" si="14"/>
        <v>-3744964.08</v>
      </c>
      <c r="E32" s="58">
        <f t="shared" si="14"/>
        <v>-7446464.0800000001</v>
      </c>
      <c r="F32" s="58">
        <f t="shared" si="14"/>
        <v>-8935864.0800000001</v>
      </c>
      <c r="G32" s="58">
        <f t="shared" si="14"/>
        <v>-18625764.079999998</v>
      </c>
      <c r="H32" s="58">
        <f t="shared" si="14"/>
        <v>0</v>
      </c>
      <c r="I32" s="4"/>
      <c r="J32" s="4"/>
      <c r="K32" s="4"/>
      <c r="L32" s="4"/>
      <c r="M32" s="4"/>
      <c r="N32" s="4"/>
      <c r="O32" s="4"/>
      <c r="P32" s="4"/>
      <c r="Q32" s="4"/>
      <c r="R32" s="4"/>
      <c r="S32" s="4"/>
      <c r="T32" s="4"/>
      <c r="U32" s="4"/>
      <c r="V32" s="4"/>
      <c r="W32" s="4"/>
      <c r="X32" s="4"/>
      <c r="Y32" s="4"/>
      <c r="Z32" s="4"/>
    </row>
    <row r="33" spans="1:26" ht="15.75" customHeight="1">
      <c r="A33" s="41" t="s">
        <v>79</v>
      </c>
      <c r="B33" s="76"/>
      <c r="C33" s="42">
        <f t="shared" ref="C33:H33" si="15">+C8-C25-C26+C32</f>
        <v>10584695.390684931</v>
      </c>
      <c r="D33" s="42">
        <f t="shared" si="15"/>
        <v>12307221.640922939</v>
      </c>
      <c r="E33" s="42">
        <f t="shared" si="15"/>
        <v>26286159.65629302</v>
      </c>
      <c r="F33" s="42">
        <f t="shared" si="15"/>
        <v>28676317.09915483</v>
      </c>
      <c r="G33" s="42">
        <f t="shared" si="15"/>
        <v>66591028.614489242</v>
      </c>
      <c r="H33" s="42">
        <f t="shared" si="15"/>
        <v>-18251197.601913337</v>
      </c>
      <c r="I33" s="4"/>
      <c r="J33" s="4"/>
      <c r="K33" s="4"/>
      <c r="L33" s="4"/>
      <c r="M33" s="4"/>
      <c r="N33" s="4"/>
      <c r="O33" s="4"/>
      <c r="P33" s="4"/>
      <c r="Q33" s="4"/>
      <c r="R33" s="4"/>
      <c r="S33" s="4"/>
      <c r="T33" s="4"/>
      <c r="U33" s="4"/>
      <c r="V33" s="4"/>
      <c r="W33" s="4"/>
      <c r="X33" s="4"/>
      <c r="Y33" s="4"/>
      <c r="Z33" s="4"/>
    </row>
    <row r="34" spans="1:26" ht="15.75" customHeight="1">
      <c r="A34" s="50" t="s">
        <v>80</v>
      </c>
      <c r="B34" s="50"/>
      <c r="C34" s="58">
        <f>-(+'7. Investimenti - Ammortamenti'!D5+'7. Investimenti - Ammortamenti'!D6+'7. Investimenti - Ammortamenti'!D7+'7. Investimenti - Ammortamenti'!D8+'7. Investimenti - Ammortamenti'!D9+'7. Investimenti - Ammortamenti'!D10)</f>
        <v>-70000</v>
      </c>
      <c r="D34" s="58">
        <f>-(+'7. Investimenti - Ammortamenti'!E5+'7. Investimenti - Ammortamenti'!E6+'7. Investimenti - Ammortamenti'!E7+'7. Investimenti - Ammortamenti'!E8+'7. Investimenti - Ammortamenti'!E9+'7. Investimenti - Ammortamenti'!E10)</f>
        <v>-15000</v>
      </c>
      <c r="E34" s="58">
        <f>-(+'7. Investimenti - Ammortamenti'!F5+'7. Investimenti - Ammortamenti'!F6+'7. Investimenti - Ammortamenti'!F7+'7. Investimenti - Ammortamenti'!F8+'7. Investimenti - Ammortamenti'!F9+'7. Investimenti - Ammortamenti'!F10)</f>
        <v>-15000</v>
      </c>
      <c r="F34" s="58">
        <f>-(+'7. Investimenti - Ammortamenti'!G5+'7. Investimenti - Ammortamenti'!G6+'7. Investimenti - Ammortamenti'!G7+'7. Investimenti - Ammortamenti'!G8+'7. Investimenti - Ammortamenti'!G9+'7. Investimenti - Ammortamenti'!G10)</f>
        <v>-25000</v>
      </c>
      <c r="G34" s="58">
        <f>-(+'7. Investimenti - Ammortamenti'!H5+'7. Investimenti - Ammortamenti'!H6+'7. Investimenti - Ammortamenti'!H7+'7. Investimenti - Ammortamenti'!H8+'7. Investimenti - Ammortamenti'!H9+'7. Investimenti - Ammortamenti'!H10)</f>
        <v>-25000</v>
      </c>
      <c r="H34" s="58">
        <f>-(+'7. Investimenti - Ammortamenti'!I5+'7. Investimenti - Ammortamenti'!I6+'7. Investimenti - Ammortamenti'!I7+'7. Investimenti - Ammortamenti'!I8+'7. Investimenti - Ammortamenti'!I9+'7. Investimenti - Ammortamenti'!I10)</f>
        <v>0</v>
      </c>
      <c r="I34" s="4"/>
      <c r="J34" s="4"/>
      <c r="K34" s="4"/>
      <c r="L34" s="4"/>
      <c r="M34" s="4"/>
      <c r="N34" s="4"/>
      <c r="O34" s="4"/>
      <c r="P34" s="4"/>
      <c r="Q34" s="4"/>
      <c r="R34" s="4"/>
      <c r="S34" s="4"/>
      <c r="T34" s="4"/>
      <c r="U34" s="4"/>
      <c r="V34" s="4"/>
      <c r="W34" s="4"/>
      <c r="X34" s="4"/>
      <c r="Y34" s="4"/>
      <c r="Z34" s="4"/>
    </row>
    <row r="35" spans="1:26" ht="15.75" customHeight="1">
      <c r="A35" s="50" t="s">
        <v>81</v>
      </c>
      <c r="B35" s="50"/>
      <c r="C35" s="58">
        <f>-(+'7. Investimenti - Ammortamenti'!D12+'7. Investimenti - Ammortamenti'!D13+'7. Investimenti - Ammortamenti'!D14+'7. Investimenti - Ammortamenti'!D15)</f>
        <v>-40000</v>
      </c>
      <c r="D35" s="58">
        <f>-(+'7. Investimenti - Ammortamenti'!E12+'7. Investimenti - Ammortamenti'!E13+'7. Investimenti - Ammortamenti'!E14+'7. Investimenti - Ammortamenti'!E15)</f>
        <v>-32000</v>
      </c>
      <c r="E35" s="58">
        <f>-(+'7. Investimenti - Ammortamenti'!F12+'7. Investimenti - Ammortamenti'!F13+'7. Investimenti - Ammortamenti'!F14+'7. Investimenti - Ammortamenti'!F15)</f>
        <v>-32000</v>
      </c>
      <c r="F35" s="58">
        <f>-(+'7. Investimenti - Ammortamenti'!G12+'7. Investimenti - Ammortamenti'!G13+'7. Investimenti - Ammortamenti'!G14+'7. Investimenti - Ammortamenti'!G15)</f>
        <v>-32000</v>
      </c>
      <c r="G35" s="58">
        <f>-(+'7. Investimenti - Ammortamenti'!H12+'7. Investimenti - Ammortamenti'!H13+'7. Investimenti - Ammortamenti'!H14+'7. Investimenti - Ammortamenti'!H15)</f>
        <v>-32000</v>
      </c>
      <c r="H35" s="58">
        <f>-(+'7. Investimenti - Ammortamenti'!I12+'7. Investimenti - Ammortamenti'!I13+'7. Investimenti - Ammortamenti'!I14+'7. Investimenti - Ammortamenti'!I15)</f>
        <v>0</v>
      </c>
      <c r="I35" s="4"/>
      <c r="J35" s="4"/>
      <c r="K35" s="4"/>
      <c r="L35" s="4"/>
      <c r="M35" s="4"/>
      <c r="N35" s="4"/>
      <c r="O35" s="4"/>
      <c r="P35" s="4"/>
      <c r="Q35" s="4"/>
      <c r="R35" s="4"/>
      <c r="S35" s="4"/>
      <c r="T35" s="4"/>
      <c r="U35" s="4"/>
      <c r="V35" s="4"/>
      <c r="W35" s="4"/>
      <c r="X35" s="4"/>
      <c r="Y35" s="4"/>
      <c r="Z35" s="4"/>
    </row>
    <row r="36" spans="1:26" ht="15.75" customHeight="1">
      <c r="A36" s="50" t="s">
        <v>82</v>
      </c>
      <c r="B36" s="75">
        <f>+B23</f>
        <v>0.22</v>
      </c>
      <c r="C36" s="58">
        <f t="shared" ref="C36:H36" si="16">+$B$36*(C35+C34)</f>
        <v>-24200</v>
      </c>
      <c r="D36" s="58">
        <f t="shared" si="16"/>
        <v>-10340</v>
      </c>
      <c r="E36" s="58">
        <f t="shared" si="16"/>
        <v>-10340</v>
      </c>
      <c r="F36" s="58">
        <f t="shared" si="16"/>
        <v>-12540</v>
      </c>
      <c r="G36" s="58">
        <f t="shared" si="16"/>
        <v>-12540</v>
      </c>
      <c r="H36" s="58">
        <f t="shared" si="16"/>
        <v>0</v>
      </c>
      <c r="I36" s="4"/>
      <c r="J36" s="4"/>
      <c r="K36" s="4"/>
      <c r="L36" s="4"/>
      <c r="M36" s="4"/>
      <c r="N36" s="4"/>
      <c r="O36" s="4"/>
      <c r="P36" s="4"/>
      <c r="Q36" s="4"/>
      <c r="R36" s="4"/>
      <c r="S36" s="4"/>
      <c r="T36" s="4"/>
      <c r="U36" s="4"/>
      <c r="V36" s="4"/>
      <c r="W36" s="4"/>
      <c r="X36" s="4"/>
      <c r="Y36" s="4"/>
      <c r="Z36" s="4"/>
    </row>
    <row r="37" spans="1:26" ht="15.75" customHeight="1">
      <c r="A37" s="41" t="s">
        <v>83</v>
      </c>
      <c r="B37" s="76"/>
      <c r="C37" s="42">
        <f t="shared" ref="C37:H37" si="17">+C35+C34+C36</f>
        <v>-134200</v>
      </c>
      <c r="D37" s="42">
        <f t="shared" si="17"/>
        <v>-57340</v>
      </c>
      <c r="E37" s="42">
        <f t="shared" si="17"/>
        <v>-57340</v>
      </c>
      <c r="F37" s="42">
        <f t="shared" si="17"/>
        <v>-69540</v>
      </c>
      <c r="G37" s="42">
        <f t="shared" si="17"/>
        <v>-69540</v>
      </c>
      <c r="H37" s="42">
        <f t="shared" si="17"/>
        <v>0</v>
      </c>
      <c r="I37" s="4"/>
      <c r="J37" s="4"/>
      <c r="K37" s="4"/>
      <c r="L37" s="4"/>
      <c r="M37" s="4"/>
      <c r="N37" s="4"/>
      <c r="O37" s="4"/>
      <c r="P37" s="4"/>
      <c r="Q37" s="4"/>
      <c r="R37" s="4"/>
      <c r="S37" s="4"/>
      <c r="T37" s="4"/>
      <c r="U37" s="4"/>
      <c r="V37" s="4"/>
      <c r="W37" s="4"/>
      <c r="X37" s="4"/>
      <c r="Y37" s="4"/>
      <c r="Z37" s="4"/>
    </row>
    <row r="38" spans="1:26" ht="15.75" customHeight="1">
      <c r="A38" s="50" t="s">
        <v>84</v>
      </c>
      <c r="B38" s="50"/>
      <c r="C38" s="58">
        <f>+'8. Finanziamenti'!B13</f>
        <v>500000</v>
      </c>
      <c r="D38" s="58"/>
      <c r="E38" s="58"/>
      <c r="F38" s="58"/>
      <c r="G38" s="58"/>
      <c r="H38" s="58"/>
      <c r="I38" s="4"/>
      <c r="J38" s="4"/>
      <c r="K38" s="4"/>
      <c r="L38" s="4"/>
      <c r="M38" s="4"/>
      <c r="N38" s="4"/>
      <c r="O38" s="4"/>
      <c r="P38" s="4"/>
      <c r="Q38" s="4"/>
      <c r="R38" s="4"/>
      <c r="S38" s="4"/>
      <c r="T38" s="4"/>
      <c r="U38" s="4"/>
      <c r="V38" s="4"/>
      <c r="W38" s="4"/>
      <c r="X38" s="4"/>
      <c r="Y38" s="4"/>
      <c r="Z38" s="4"/>
    </row>
    <row r="39" spans="1:26" ht="15.75" customHeight="1">
      <c r="A39" s="50" t="s">
        <v>85</v>
      </c>
      <c r="B39" s="50"/>
      <c r="C39" s="58">
        <f>+'8. Finanziamenti'!B3</f>
        <v>10000</v>
      </c>
      <c r="D39" s="58">
        <f>+'8. Finanziamenti'!C3</f>
        <v>20000</v>
      </c>
      <c r="E39" s="58">
        <f>+'8. Finanziamenti'!D3</f>
        <v>20000</v>
      </c>
      <c r="F39" s="58">
        <f>+'8. Finanziamenti'!E3</f>
        <v>20000</v>
      </c>
      <c r="G39" s="58">
        <f>+'8. Finanziamenti'!F3</f>
        <v>20000</v>
      </c>
      <c r="H39" s="58">
        <f>+'8. Finanziamenti'!G3</f>
        <v>0</v>
      </c>
      <c r="I39" s="4"/>
      <c r="J39" s="4"/>
      <c r="K39" s="4"/>
      <c r="L39" s="4"/>
      <c r="M39" s="4"/>
      <c r="N39" s="4"/>
      <c r="O39" s="4"/>
      <c r="P39" s="4"/>
      <c r="Q39" s="4"/>
      <c r="R39" s="4"/>
      <c r="S39" s="4"/>
      <c r="T39" s="4"/>
      <c r="U39" s="4"/>
      <c r="V39" s="4"/>
      <c r="W39" s="4"/>
      <c r="X39" s="4"/>
      <c r="Y39" s="4"/>
      <c r="Z39" s="4"/>
    </row>
    <row r="40" spans="1:26" ht="15.75" customHeight="1">
      <c r="A40" s="41" t="s">
        <v>86</v>
      </c>
      <c r="B40" s="76"/>
      <c r="C40" s="42">
        <f t="shared" ref="C40:H40" si="18">+C39+C38</f>
        <v>510000</v>
      </c>
      <c r="D40" s="42">
        <f t="shared" si="18"/>
        <v>20000</v>
      </c>
      <c r="E40" s="42">
        <f t="shared" si="18"/>
        <v>20000</v>
      </c>
      <c r="F40" s="42">
        <f t="shared" si="18"/>
        <v>20000</v>
      </c>
      <c r="G40" s="42">
        <f t="shared" si="18"/>
        <v>20000</v>
      </c>
      <c r="H40" s="42">
        <f t="shared" si="18"/>
        <v>0</v>
      </c>
      <c r="I40" s="4"/>
      <c r="J40" s="4"/>
      <c r="K40" s="4"/>
      <c r="L40" s="4"/>
      <c r="M40" s="4"/>
      <c r="N40" s="4"/>
      <c r="O40" s="4"/>
      <c r="P40" s="4"/>
      <c r="Q40" s="4"/>
      <c r="R40" s="4"/>
      <c r="S40" s="4"/>
      <c r="T40" s="4"/>
      <c r="U40" s="4"/>
      <c r="V40" s="4"/>
      <c r="W40" s="4"/>
      <c r="X40" s="4"/>
      <c r="Y40" s="4"/>
      <c r="Z40" s="4"/>
    </row>
    <row r="41" spans="1:26" ht="15.75" customHeight="1">
      <c r="A41" s="50" t="s">
        <v>87</v>
      </c>
      <c r="B41" s="50"/>
      <c r="C41" s="58">
        <f>-'8. Finanziamenti'!B8</f>
        <v>-90277.626490799186</v>
      </c>
      <c r="D41" s="58">
        <f>-'8. Finanziamenti'!C8</f>
        <v>-94896.401198326726</v>
      </c>
      <c r="E41" s="58">
        <f>-'8. Finanziamenti'!D8</f>
        <v>-99751.48118577947</v>
      </c>
      <c r="F41" s="58">
        <f>-'8. Finanziamenti'!E8</f>
        <v>-104854.95627975797</v>
      </c>
      <c r="G41" s="58">
        <f>-'8. Finanziamenti'!F8</f>
        <v>-110219.53484533656</v>
      </c>
      <c r="H41" s="58">
        <f>-'8. Finanziamenti'!G8</f>
        <v>0</v>
      </c>
      <c r="I41" s="4"/>
      <c r="J41" s="4"/>
      <c r="K41" s="4"/>
      <c r="L41" s="4"/>
      <c r="M41" s="4"/>
      <c r="N41" s="4"/>
      <c r="O41" s="4"/>
      <c r="P41" s="4"/>
      <c r="Q41" s="4"/>
      <c r="R41" s="4"/>
      <c r="S41" s="4"/>
      <c r="T41" s="4"/>
      <c r="U41" s="4"/>
      <c r="V41" s="4"/>
      <c r="W41" s="4"/>
      <c r="X41" s="4"/>
      <c r="Y41" s="4"/>
      <c r="Z41" s="4"/>
    </row>
    <row r="42" spans="1:26" ht="15.75" customHeight="1">
      <c r="A42" s="50" t="s">
        <v>88</v>
      </c>
      <c r="B42" s="50"/>
      <c r="C42" s="58">
        <f>-'8. Finanziamenti'!B7</f>
        <v>-22949.775373266388</v>
      </c>
      <c r="D42" s="58">
        <f>-'8. Finanziamenti'!C7</f>
        <v>-18331.000665738869</v>
      </c>
      <c r="E42" s="58">
        <f>-'8. Finanziamenti'!D7</f>
        <v>-13475.920678286093</v>
      </c>
      <c r="F42" s="58">
        <f>-'8. Finanziamenti'!E7</f>
        <v>-8372.4455843076157</v>
      </c>
      <c r="G42" s="58">
        <f>-'8. Finanziamenti'!F7</f>
        <v>-3007.86701872904</v>
      </c>
      <c r="H42" s="58">
        <f>-'8. Finanziamenti'!G7</f>
        <v>0</v>
      </c>
      <c r="I42" s="4"/>
      <c r="J42" s="4"/>
      <c r="K42" s="4"/>
      <c r="L42" s="4"/>
      <c r="M42" s="4"/>
      <c r="N42" s="4"/>
      <c r="O42" s="4"/>
      <c r="P42" s="4"/>
      <c r="Q42" s="4"/>
      <c r="R42" s="4"/>
      <c r="S42" s="4"/>
      <c r="T42" s="4"/>
      <c r="U42" s="4"/>
      <c r="V42" s="4"/>
      <c r="W42" s="4"/>
      <c r="X42" s="4"/>
      <c r="Y42" s="4"/>
      <c r="Z42" s="4"/>
    </row>
    <row r="43" spans="1:26" ht="15.75" customHeight="1">
      <c r="A43" s="67" t="s">
        <v>89</v>
      </c>
      <c r="B43" s="68"/>
      <c r="C43" s="61">
        <f t="shared" ref="C43:H43" si="19">+C41+C42</f>
        <v>-113227.40186406557</v>
      </c>
      <c r="D43" s="61">
        <f t="shared" si="19"/>
        <v>-113227.4018640656</v>
      </c>
      <c r="E43" s="61">
        <f t="shared" si="19"/>
        <v>-113227.40186406556</v>
      </c>
      <c r="F43" s="61">
        <f t="shared" si="19"/>
        <v>-113227.40186406558</v>
      </c>
      <c r="G43" s="61">
        <f t="shared" si="19"/>
        <v>-113227.4018640656</v>
      </c>
      <c r="H43" s="61">
        <f t="shared" si="19"/>
        <v>0</v>
      </c>
      <c r="I43" s="4"/>
      <c r="J43" s="4"/>
      <c r="K43" s="4"/>
      <c r="L43" s="4"/>
      <c r="M43" s="4"/>
      <c r="N43" s="4"/>
      <c r="O43" s="4"/>
      <c r="P43" s="4"/>
      <c r="Q43" s="4"/>
      <c r="R43" s="4"/>
      <c r="S43" s="4"/>
      <c r="T43" s="4"/>
      <c r="U43" s="4"/>
      <c r="V43" s="4"/>
      <c r="W43" s="4"/>
      <c r="X43" s="4"/>
      <c r="Y43" s="4"/>
      <c r="Z43" s="4"/>
    </row>
    <row r="44" spans="1:26" ht="15.75" customHeight="1">
      <c r="A44" s="41" t="s">
        <v>90</v>
      </c>
      <c r="B44" s="76"/>
      <c r="C44" s="42">
        <f t="shared" ref="C44:H44" si="20">+C43+C40+C33+C37</f>
        <v>10847267.988820866</v>
      </c>
      <c r="D44" s="42">
        <f t="shared" si="20"/>
        <v>12156654.239058875</v>
      </c>
      <c r="E44" s="42">
        <f t="shared" si="20"/>
        <v>26135592.254428953</v>
      </c>
      <c r="F44" s="42">
        <f t="shared" si="20"/>
        <v>28513549.697290763</v>
      </c>
      <c r="G44" s="42">
        <f t="shared" si="20"/>
        <v>66428261.212625176</v>
      </c>
      <c r="H44" s="42">
        <f t="shared" si="20"/>
        <v>-18251197.601913337</v>
      </c>
      <c r="I44" s="4"/>
      <c r="J44" s="4"/>
      <c r="K44" s="4"/>
      <c r="L44" s="4"/>
      <c r="M44" s="4"/>
      <c r="N44" s="4"/>
      <c r="O44" s="4"/>
      <c r="P44" s="4"/>
      <c r="Q44" s="4"/>
      <c r="R44" s="4"/>
      <c r="S44" s="4"/>
      <c r="T44" s="4"/>
      <c r="U44" s="4"/>
      <c r="V44" s="4"/>
      <c r="W44" s="4"/>
      <c r="X44" s="4"/>
      <c r="Y44" s="4"/>
      <c r="Z44" s="4"/>
    </row>
    <row r="45" spans="1:26" ht="15.75" customHeight="1">
      <c r="A45" s="77"/>
      <c r="B45" s="78"/>
      <c r="C45" s="58"/>
      <c r="D45" s="58"/>
      <c r="E45" s="58"/>
      <c r="F45" s="58"/>
      <c r="G45" s="58"/>
      <c r="H45" s="58"/>
      <c r="I45" s="4"/>
      <c r="J45" s="4"/>
      <c r="K45" s="4"/>
      <c r="L45" s="4"/>
      <c r="M45" s="4"/>
      <c r="N45" s="4"/>
      <c r="O45" s="4"/>
      <c r="P45" s="4"/>
      <c r="Q45" s="4"/>
      <c r="R45" s="4"/>
      <c r="S45" s="4"/>
      <c r="T45" s="4"/>
      <c r="U45" s="4"/>
      <c r="V45" s="4"/>
      <c r="W45" s="4"/>
      <c r="X45" s="4"/>
      <c r="Y45" s="4"/>
      <c r="Z45" s="4"/>
    </row>
    <row r="46" spans="1:26" ht="15.75" customHeight="1">
      <c r="A46" s="67" t="s">
        <v>91</v>
      </c>
      <c r="B46" s="68"/>
      <c r="C46" s="61">
        <v>0</v>
      </c>
      <c r="D46" s="61">
        <f t="shared" ref="D46:H46" si="21">+C52</f>
        <v>10847810.352220306</v>
      </c>
      <c r="E46" s="61">
        <f t="shared" si="21"/>
        <v>23006157.205026355</v>
      </c>
      <c r="F46" s="61">
        <f t="shared" si="21"/>
        <v>49145356.854788534</v>
      </c>
      <c r="G46" s="61">
        <f t="shared" si="21"/>
        <v>77665246.76524964</v>
      </c>
      <c r="H46" s="61">
        <f t="shared" si="21"/>
        <v>144104595.91561198</v>
      </c>
      <c r="I46" s="4"/>
      <c r="J46" s="4"/>
      <c r="K46" s="4"/>
      <c r="L46" s="4"/>
      <c r="M46" s="4"/>
      <c r="N46" s="4"/>
      <c r="O46" s="4"/>
      <c r="P46" s="4"/>
      <c r="Q46" s="4"/>
      <c r="R46" s="4"/>
      <c r="S46" s="4"/>
      <c r="T46" s="4"/>
      <c r="U46" s="4"/>
      <c r="V46" s="4"/>
      <c r="W46" s="4"/>
      <c r="X46" s="4"/>
      <c r="Y46" s="4"/>
      <c r="Z46" s="4"/>
    </row>
    <row r="47" spans="1:26" ht="15.75" customHeight="1">
      <c r="A47" s="67" t="s">
        <v>92</v>
      </c>
      <c r="B47" s="68"/>
      <c r="C47" s="61">
        <f t="shared" ref="C47:H47" si="22">+C44</f>
        <v>10847267.988820866</v>
      </c>
      <c r="D47" s="61">
        <f t="shared" si="22"/>
        <v>12156654.239058875</v>
      </c>
      <c r="E47" s="61">
        <f t="shared" si="22"/>
        <v>26135592.254428953</v>
      </c>
      <c r="F47" s="61">
        <f t="shared" si="22"/>
        <v>28513549.697290763</v>
      </c>
      <c r="G47" s="61">
        <f t="shared" si="22"/>
        <v>66428261.212625176</v>
      </c>
      <c r="H47" s="61">
        <f t="shared" si="22"/>
        <v>-18251197.601913337</v>
      </c>
      <c r="I47" s="4"/>
      <c r="J47" s="4"/>
      <c r="K47" s="4"/>
      <c r="L47" s="4"/>
      <c r="M47" s="4"/>
      <c r="N47" s="4"/>
      <c r="O47" s="4"/>
      <c r="P47" s="4"/>
      <c r="Q47" s="4"/>
      <c r="R47" s="4"/>
      <c r="S47" s="4"/>
      <c r="T47" s="4"/>
      <c r="U47" s="4"/>
      <c r="V47" s="4"/>
      <c r="W47" s="4"/>
      <c r="X47" s="4"/>
      <c r="Y47" s="4"/>
      <c r="Z47" s="4"/>
    </row>
    <row r="48" spans="1:26" ht="30" customHeight="1">
      <c r="A48" s="34" t="s">
        <v>93</v>
      </c>
      <c r="B48" s="79"/>
      <c r="C48" s="61">
        <f t="shared" ref="C48:H48" si="23">+C47+C46</f>
        <v>10847267.988820866</v>
      </c>
      <c r="D48" s="61">
        <f t="shared" si="23"/>
        <v>23004464.591279179</v>
      </c>
      <c r="E48" s="61">
        <f t="shared" si="23"/>
        <v>49141749.459455311</v>
      </c>
      <c r="F48" s="61">
        <f t="shared" si="23"/>
        <v>77658906.55207929</v>
      </c>
      <c r="G48" s="61">
        <f t="shared" si="23"/>
        <v>144093507.97787482</v>
      </c>
      <c r="H48" s="61">
        <f t="shared" si="23"/>
        <v>125853398.31369865</v>
      </c>
      <c r="I48" s="4"/>
      <c r="J48" s="4"/>
      <c r="K48" s="4"/>
      <c r="L48" s="4"/>
      <c r="M48" s="4"/>
      <c r="N48" s="4"/>
      <c r="O48" s="4"/>
      <c r="P48" s="4"/>
      <c r="Q48" s="4"/>
      <c r="R48" s="4"/>
      <c r="S48" s="4"/>
      <c r="T48" s="4"/>
      <c r="U48" s="4"/>
      <c r="V48" s="4"/>
      <c r="W48" s="4"/>
      <c r="X48" s="4"/>
      <c r="Y48" s="4"/>
      <c r="Z48" s="4"/>
    </row>
    <row r="49" spans="1:26" ht="15.75" customHeight="1">
      <c r="A49" s="50" t="s">
        <v>94</v>
      </c>
      <c r="B49" s="50"/>
      <c r="C49" s="58">
        <f t="shared" ref="C49:H49" si="24">+(C46+C48)/2</f>
        <v>5423633.9944104329</v>
      </c>
      <c r="D49" s="58">
        <f t="shared" si="24"/>
        <v>16926137.471749742</v>
      </c>
      <c r="E49" s="58">
        <f t="shared" si="24"/>
        <v>36073953.332240835</v>
      </c>
      <c r="F49" s="58">
        <f t="shared" si="24"/>
        <v>63402131.703433916</v>
      </c>
      <c r="G49" s="58">
        <f t="shared" si="24"/>
        <v>110879377.37156223</v>
      </c>
      <c r="H49" s="58">
        <f t="shared" si="24"/>
        <v>134978997.11465532</v>
      </c>
      <c r="I49" s="4"/>
      <c r="J49" s="4"/>
      <c r="K49" s="4"/>
      <c r="L49" s="4"/>
      <c r="M49" s="4"/>
      <c r="N49" s="4"/>
      <c r="O49" s="4"/>
      <c r="P49" s="4"/>
      <c r="Q49" s="4"/>
      <c r="R49" s="4"/>
      <c r="S49" s="4"/>
      <c r="T49" s="4"/>
      <c r="U49" s="4"/>
      <c r="V49" s="4"/>
      <c r="W49" s="4"/>
      <c r="X49" s="4"/>
      <c r="Y49" s="4"/>
      <c r="Z49" s="4"/>
    </row>
    <row r="50" spans="1:26" ht="15.75" customHeight="1">
      <c r="A50" s="50" t="s">
        <v>95</v>
      </c>
      <c r="B50" s="80">
        <v>1E-4</v>
      </c>
      <c r="C50" s="58">
        <f t="shared" ref="C50:H50" si="25">+IF(C49&gt;0,C49*$B$50,0)</f>
        <v>542.36339944104327</v>
      </c>
      <c r="D50" s="58">
        <f t="shared" si="25"/>
        <v>1692.6137471749742</v>
      </c>
      <c r="E50" s="58">
        <f t="shared" si="25"/>
        <v>3607.3953332240835</v>
      </c>
      <c r="F50" s="58">
        <f t="shared" si="25"/>
        <v>6340.2131703433915</v>
      </c>
      <c r="G50" s="58">
        <f t="shared" si="25"/>
        <v>11087.937737156224</v>
      </c>
      <c r="H50" s="58">
        <f t="shared" si="25"/>
        <v>13497.899711465532</v>
      </c>
      <c r="I50" s="4"/>
      <c r="J50" s="4"/>
      <c r="K50" s="4"/>
      <c r="L50" s="4"/>
      <c r="M50" s="4"/>
      <c r="N50" s="4"/>
      <c r="O50" s="4"/>
      <c r="P50" s="4"/>
      <c r="Q50" s="4"/>
      <c r="R50" s="4"/>
      <c r="S50" s="4"/>
      <c r="T50" s="4"/>
      <c r="U50" s="4"/>
      <c r="V50" s="4"/>
      <c r="W50" s="4"/>
      <c r="X50" s="4"/>
      <c r="Y50" s="4"/>
      <c r="Z50" s="4"/>
    </row>
    <row r="51" spans="1:26" ht="15.75" customHeight="1">
      <c r="A51" s="50" t="s">
        <v>96</v>
      </c>
      <c r="B51" s="80">
        <v>3.5000000000000003E-2</v>
      </c>
      <c r="C51" s="58">
        <f t="shared" ref="C51:H51" si="26">+IF(C49&lt;0,C49*$B$51,0)</f>
        <v>0</v>
      </c>
      <c r="D51" s="58">
        <f t="shared" si="26"/>
        <v>0</v>
      </c>
      <c r="E51" s="58">
        <f t="shared" si="26"/>
        <v>0</v>
      </c>
      <c r="F51" s="58">
        <f t="shared" si="26"/>
        <v>0</v>
      </c>
      <c r="G51" s="58">
        <f t="shared" si="26"/>
        <v>0</v>
      </c>
      <c r="H51" s="58">
        <f t="shared" si="26"/>
        <v>0</v>
      </c>
      <c r="I51" s="4"/>
      <c r="J51" s="4"/>
      <c r="K51" s="4"/>
      <c r="L51" s="4"/>
      <c r="M51" s="4"/>
      <c r="N51" s="4"/>
      <c r="O51" s="4"/>
      <c r="P51" s="4"/>
      <c r="Q51" s="4"/>
      <c r="R51" s="4"/>
      <c r="S51" s="4"/>
      <c r="T51" s="4"/>
      <c r="U51" s="4"/>
      <c r="V51" s="4"/>
      <c r="W51" s="4"/>
      <c r="X51" s="4"/>
      <c r="Y51" s="4"/>
      <c r="Z51" s="4"/>
    </row>
    <row r="52" spans="1:26" ht="30" customHeight="1">
      <c r="A52" s="34" t="s">
        <v>97</v>
      </c>
      <c r="B52" s="79"/>
      <c r="C52" s="61">
        <f t="shared" ref="C52:H52" si="27">+C48+C50+C51</f>
        <v>10847810.352220306</v>
      </c>
      <c r="D52" s="61">
        <f t="shared" si="27"/>
        <v>23006157.205026355</v>
      </c>
      <c r="E52" s="61">
        <f t="shared" si="27"/>
        <v>49145356.854788534</v>
      </c>
      <c r="F52" s="61">
        <f t="shared" si="27"/>
        <v>77665246.76524964</v>
      </c>
      <c r="G52" s="61">
        <f t="shared" si="27"/>
        <v>144104595.91561198</v>
      </c>
      <c r="H52" s="61">
        <f t="shared" si="27"/>
        <v>125866896.21341011</v>
      </c>
      <c r="I52" s="4"/>
      <c r="J52" s="4"/>
      <c r="K52" s="4"/>
      <c r="L52" s="4"/>
      <c r="M52" s="4"/>
      <c r="N52" s="4"/>
      <c r="O52" s="4"/>
      <c r="P52" s="4"/>
      <c r="Q52" s="4"/>
      <c r="R52" s="4"/>
      <c r="S52" s="4"/>
      <c r="T52" s="4"/>
      <c r="U52" s="4"/>
      <c r="V52" s="4"/>
      <c r="W52" s="4"/>
      <c r="X52" s="4"/>
      <c r="Y52" s="4"/>
      <c r="Z52" s="4"/>
    </row>
    <row r="53" spans="1:26" ht="15.75" customHeight="1">
      <c r="A53" s="4"/>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c r="A54" s="4"/>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c r="A55" s="4"/>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c r="A56" s="4"/>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c r="A57" s="4"/>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4"/>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4"/>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4"/>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4"/>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4"/>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4"/>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4"/>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c r="A65" s="4"/>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c r="A66" s="4"/>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c r="A67" s="4"/>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4"/>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4"/>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4"/>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4"/>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4"/>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4"/>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4"/>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4"/>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4"/>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4"/>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4"/>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4"/>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4"/>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4"/>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4"/>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4"/>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4"/>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4"/>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4"/>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4"/>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4"/>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4"/>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4"/>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4"/>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4"/>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4"/>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4"/>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4"/>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4"/>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4"/>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4"/>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4"/>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4"/>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4"/>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4"/>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4"/>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4"/>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4"/>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4"/>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4"/>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4"/>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4"/>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4"/>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4"/>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4"/>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4"/>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4"/>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4"/>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4"/>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4"/>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4"/>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4"/>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4"/>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4"/>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4"/>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4"/>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4"/>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4"/>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4"/>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4"/>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4"/>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4"/>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4"/>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4"/>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4"/>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4"/>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4"/>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4"/>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4"/>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4"/>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4"/>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4"/>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4"/>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4"/>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4"/>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4"/>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4"/>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4"/>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4"/>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4"/>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4"/>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4"/>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4"/>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4"/>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4"/>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4"/>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4"/>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4"/>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4"/>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4"/>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4"/>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4"/>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4"/>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4"/>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4"/>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4"/>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4"/>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4"/>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4"/>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4"/>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4"/>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4"/>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4"/>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4"/>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4"/>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4"/>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4"/>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4"/>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4"/>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4"/>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4"/>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4"/>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4"/>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4"/>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4"/>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4"/>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4"/>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4"/>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4"/>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4"/>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4"/>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4"/>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4"/>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4"/>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4"/>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4"/>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4"/>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4"/>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4"/>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4"/>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4"/>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4"/>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4"/>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4"/>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4"/>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4"/>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4"/>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4"/>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4"/>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4"/>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4"/>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4"/>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4"/>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4"/>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4"/>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4"/>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4"/>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4"/>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4"/>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4"/>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4"/>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4"/>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4"/>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4"/>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4"/>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4"/>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4"/>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4"/>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4"/>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4"/>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4"/>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4"/>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4"/>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4"/>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4"/>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4"/>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4"/>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4"/>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4"/>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4"/>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4"/>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4"/>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4"/>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4"/>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4"/>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4"/>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4"/>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c r="A245" s="4"/>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c r="A246" s="4"/>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c r="A247" s="4"/>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c r="A248" s="4"/>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c r="A249" s="4"/>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c r="A250" s="4"/>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c r="A251" s="4"/>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c r="A252" s="4"/>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1">
    <dataValidation type="list" allowBlank="1" showInputMessage="1" showErrorMessage="1" prompt=" - " sqref="B2 B9:B14">
      <formula1>Giorni</formula1>
    </dataValidation>
  </dataValidations>
  <pageMargins left="0.7" right="0.7" top="0.75" bottom="0.75" header="0" footer="0"/>
  <pageSetup orientation="landscape"/>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5" workbookViewId="0">
      <selection activeCell="B32" sqref="B32"/>
    </sheetView>
  </sheetViews>
  <sheetFormatPr defaultColWidth="14.44140625" defaultRowHeight="15" customHeight="1" outlineLevelRow="1"/>
  <cols>
    <col min="1" max="1" width="27.109375" customWidth="1"/>
    <col min="2" max="3" width="12.21875" bestFit="1" customWidth="1"/>
    <col min="4" max="6" width="13.21875" bestFit="1" customWidth="1"/>
    <col min="7" max="9" width="8.88671875" customWidth="1"/>
    <col min="10" max="26" width="8" customWidth="1"/>
  </cols>
  <sheetData>
    <row r="1" spans="1:26" ht="14.4" hidden="1" outlineLevel="1">
      <c r="A1" s="81" t="s">
        <v>98</v>
      </c>
      <c r="B1" s="82">
        <f t="shared" ref="B1:F1" si="0">+B16-B30</f>
        <v>0</v>
      </c>
      <c r="C1" s="82">
        <f t="shared" si="0"/>
        <v>0</v>
      </c>
      <c r="D1" s="82">
        <f t="shared" si="0"/>
        <v>0</v>
      </c>
      <c r="E1" s="82">
        <f t="shared" si="0"/>
        <v>0</v>
      </c>
      <c r="F1" s="82">
        <f t="shared" si="0"/>
        <v>-1253635.9999999404</v>
      </c>
      <c r="G1" s="83"/>
      <c r="H1" s="83"/>
      <c r="I1" s="83"/>
      <c r="J1" s="84"/>
      <c r="K1" s="84"/>
      <c r="L1" s="84"/>
      <c r="M1" s="84"/>
      <c r="N1" s="84"/>
      <c r="O1" s="84"/>
      <c r="P1" s="84"/>
      <c r="Q1" s="84"/>
      <c r="R1" s="84"/>
      <c r="S1" s="84"/>
      <c r="T1" s="84"/>
      <c r="U1" s="84"/>
      <c r="V1" s="84"/>
      <c r="W1" s="84"/>
      <c r="X1" s="84"/>
      <c r="Y1" s="84"/>
      <c r="Z1" s="84"/>
    </row>
    <row r="2" spans="1:26" ht="19.5" customHeight="1" collapsed="1">
      <c r="A2" s="26" t="s">
        <v>99</v>
      </c>
      <c r="B2" s="27" t="s">
        <v>21</v>
      </c>
      <c r="C2" s="27" t="s">
        <v>22</v>
      </c>
      <c r="D2" s="27" t="s">
        <v>23</v>
      </c>
      <c r="E2" s="27" t="s">
        <v>24</v>
      </c>
      <c r="F2" s="27" t="s">
        <v>25</v>
      </c>
      <c r="G2" s="83"/>
      <c r="H2" s="83"/>
      <c r="I2" s="83"/>
      <c r="J2" s="84"/>
      <c r="K2" s="84"/>
      <c r="L2" s="84"/>
      <c r="M2" s="84"/>
      <c r="N2" s="84"/>
      <c r="O2" s="84"/>
      <c r="P2" s="84"/>
      <c r="Q2" s="84"/>
      <c r="R2" s="84"/>
      <c r="S2" s="84"/>
      <c r="T2" s="84"/>
      <c r="U2" s="84"/>
      <c r="V2" s="84"/>
      <c r="W2" s="84"/>
      <c r="X2" s="84"/>
      <c r="Y2" s="84"/>
      <c r="Z2" s="84"/>
    </row>
    <row r="3" spans="1:26" ht="14.4">
      <c r="A3" s="28" t="s">
        <v>100</v>
      </c>
      <c r="B3" s="58"/>
      <c r="C3" s="85"/>
      <c r="D3" s="85"/>
      <c r="E3" s="85"/>
      <c r="F3" s="85"/>
      <c r="G3" s="84"/>
      <c r="H3" s="84"/>
      <c r="I3" s="84"/>
      <c r="J3" s="84"/>
      <c r="K3" s="84"/>
      <c r="L3" s="84"/>
      <c r="M3" s="84"/>
      <c r="N3" s="84"/>
      <c r="O3" s="84"/>
      <c r="P3" s="84"/>
      <c r="Q3" s="84"/>
      <c r="R3" s="84"/>
      <c r="S3" s="84"/>
      <c r="T3" s="84"/>
      <c r="U3" s="84"/>
      <c r="V3" s="84"/>
      <c r="W3" s="84"/>
      <c r="X3" s="84"/>
      <c r="Y3" s="84"/>
      <c r="Z3" s="84"/>
    </row>
    <row r="4" spans="1:26" ht="14.4">
      <c r="A4" s="67" t="s">
        <v>101</v>
      </c>
      <c r="B4" s="86"/>
      <c r="C4" s="86"/>
      <c r="D4" s="86"/>
      <c r="E4" s="86"/>
      <c r="F4" s="86"/>
      <c r="G4" s="87"/>
      <c r="H4" s="87"/>
      <c r="I4" s="87"/>
      <c r="J4" s="87"/>
      <c r="K4" s="87"/>
      <c r="L4" s="87"/>
      <c r="M4" s="87"/>
      <c r="N4" s="87"/>
      <c r="O4" s="87"/>
      <c r="P4" s="87"/>
      <c r="Q4" s="87"/>
      <c r="R4" s="87"/>
      <c r="S4" s="87"/>
      <c r="T4" s="87"/>
      <c r="U4" s="87"/>
      <c r="V4" s="87"/>
      <c r="W4" s="87"/>
      <c r="X4" s="87"/>
      <c r="Y4" s="87"/>
      <c r="Z4" s="87"/>
    </row>
    <row r="5" spans="1:26" ht="14.4">
      <c r="A5" s="63" t="s">
        <v>102</v>
      </c>
      <c r="B5" s="58">
        <f>+'7. Investimenti - Ammortamenti'!D115+'7. Investimenti - Ammortamenti'!D116+'7. Investimenti - Ammortamenti'!D117+'7. Investimenti - Ammortamenti'!D118+'7. Investimenti - Ammortamenti'!D119+'7. Investimenti - Ammortamenti'!D120</f>
        <v>53400</v>
      </c>
      <c r="C5" s="58">
        <f>+'7. Investimenti - Ammortamenti'!E115+'7. Investimenti - Ammortamenti'!E116+'7. Investimenti - Ammortamenti'!E117+'7. Investimenti - Ammortamenti'!E118+'7. Investimenti - Ammortamenti'!E119+'7. Investimenti - Ammortamenti'!E120</f>
        <v>48150</v>
      </c>
      <c r="D5" s="58">
        <f>+'7. Investimenti - Ammortamenti'!F115+'7. Investimenti - Ammortamenti'!F116+'7. Investimenti - Ammortamenti'!F117+'7. Investimenti - Ammortamenti'!F118+'7. Investimenti - Ammortamenti'!F119+'7. Investimenti - Ammortamenti'!F120</f>
        <v>39250</v>
      </c>
      <c r="E5" s="58">
        <f>+'7. Investimenti - Ammortamenti'!G115+'7. Investimenti - Ammortamenti'!G116+'7. Investimenti - Ammortamenti'!G117+'7. Investimenti - Ammortamenti'!G118+'7. Investimenti - Ammortamenti'!G119+'7. Investimenti - Ammortamenti'!G120</f>
        <v>40450</v>
      </c>
      <c r="F5" s="58">
        <f>+'7. Investimenti - Ammortamenti'!H115+'7. Investimenti - Ammortamenti'!H116+'7. Investimenti - Ammortamenti'!H117+'7. Investimenti - Ammortamenti'!H118+'7. Investimenti - Ammortamenti'!H119+'7. Investimenti - Ammortamenti'!H120</f>
        <v>37150</v>
      </c>
      <c r="G5" s="84"/>
      <c r="H5" s="84"/>
      <c r="I5" s="84"/>
      <c r="J5" s="84"/>
      <c r="K5" s="84"/>
      <c r="L5" s="84"/>
      <c r="M5" s="84"/>
      <c r="N5" s="84"/>
      <c r="O5" s="84"/>
      <c r="P5" s="84"/>
      <c r="Q5" s="84"/>
      <c r="R5" s="84"/>
      <c r="S5" s="84"/>
      <c r="T5" s="84"/>
      <c r="U5" s="84"/>
      <c r="V5" s="84"/>
      <c r="W5" s="84"/>
      <c r="X5" s="84"/>
      <c r="Y5" s="84"/>
      <c r="Z5" s="84"/>
    </row>
    <row r="6" spans="1:26" ht="14.4">
      <c r="A6" s="63" t="s">
        <v>103</v>
      </c>
      <c r="B6" s="58">
        <f>+'7. Investimenti - Ammortamenti'!D122+'7. Investimenti - Ammortamenti'!D123+'7. Investimenti - Ammortamenti'!D124+'7. Investimenti - Ammortamenti'!D125</f>
        <v>37300</v>
      </c>
      <c r="C6" s="58">
        <f>+'7. Investimenti - Ammortamenti'!E122+'7. Investimenti - Ammortamenti'!E123+'7. Investimenti - Ammortamenti'!E124+'7. Investimenti - Ammortamenti'!E125</f>
        <v>65100</v>
      </c>
      <c r="D6" s="58">
        <f>+'7. Investimenti - Ammortamenti'!F122+'7. Investimenti - Ammortamenti'!F123+'7. Investimenti - Ammortamenti'!F124+'7. Investimenti - Ammortamenti'!F125</f>
        <v>91400</v>
      </c>
      <c r="E6" s="58">
        <f>+'7. Investimenti - Ammortamenti'!G122+'7. Investimenti - Ammortamenti'!G123+'7. Investimenti - Ammortamenti'!G124+'7. Investimenti - Ammortamenti'!G125</f>
        <v>116500</v>
      </c>
      <c r="F6" s="58">
        <f>+'7. Investimenti - Ammortamenti'!H122+'7. Investimenti - Ammortamenti'!H123+'7. Investimenti - Ammortamenti'!H124+'7. Investimenti - Ammortamenti'!H125</f>
        <v>139800</v>
      </c>
      <c r="G6" s="84"/>
      <c r="H6" s="84"/>
      <c r="I6" s="84"/>
      <c r="J6" s="84"/>
      <c r="K6" s="84"/>
      <c r="L6" s="84"/>
      <c r="M6" s="84"/>
      <c r="N6" s="84"/>
      <c r="O6" s="84"/>
      <c r="P6" s="84"/>
      <c r="Q6" s="84"/>
      <c r="R6" s="84"/>
      <c r="S6" s="84"/>
      <c r="T6" s="84"/>
      <c r="U6" s="84"/>
      <c r="V6" s="84"/>
      <c r="W6" s="84"/>
      <c r="X6" s="84"/>
      <c r="Y6" s="84"/>
      <c r="Z6" s="84"/>
    </row>
    <row r="7" spans="1:26" ht="14.4">
      <c r="A7" s="63" t="s">
        <v>104</v>
      </c>
      <c r="B7" s="85"/>
      <c r="C7" s="85"/>
      <c r="D7" s="85"/>
      <c r="E7" s="85"/>
      <c r="F7" s="85"/>
      <c r="G7" s="84"/>
      <c r="H7" s="84"/>
      <c r="I7" s="84"/>
      <c r="J7" s="84"/>
      <c r="K7" s="84"/>
      <c r="L7" s="84"/>
      <c r="M7" s="84"/>
      <c r="N7" s="84"/>
      <c r="O7" s="84"/>
      <c r="P7" s="84"/>
      <c r="Q7" s="84"/>
      <c r="R7" s="84"/>
      <c r="S7" s="84"/>
      <c r="T7" s="84"/>
      <c r="U7" s="84"/>
      <c r="V7" s="84"/>
      <c r="W7" s="84"/>
      <c r="X7" s="84"/>
      <c r="Y7" s="84"/>
      <c r="Z7" s="84"/>
    </row>
    <row r="8" spans="1:26" ht="14.4">
      <c r="A8" s="41" t="s">
        <v>105</v>
      </c>
      <c r="B8" s="42">
        <f t="shared" ref="B8:F8" si="1">+B6+B5+B7</f>
        <v>90700</v>
      </c>
      <c r="C8" s="42">
        <f t="shared" si="1"/>
        <v>113250</v>
      </c>
      <c r="D8" s="42">
        <f t="shared" si="1"/>
        <v>130650</v>
      </c>
      <c r="E8" s="42">
        <f t="shared" si="1"/>
        <v>156950</v>
      </c>
      <c r="F8" s="42">
        <f t="shared" si="1"/>
        <v>176950</v>
      </c>
      <c r="G8" s="87"/>
      <c r="H8" s="87"/>
      <c r="I8" s="87"/>
      <c r="J8" s="87"/>
      <c r="K8" s="87"/>
      <c r="L8" s="87"/>
      <c r="M8" s="87"/>
      <c r="N8" s="87"/>
      <c r="O8" s="87"/>
      <c r="P8" s="87"/>
      <c r="Q8" s="87"/>
      <c r="R8" s="87"/>
      <c r="S8" s="87"/>
      <c r="T8" s="87"/>
      <c r="U8" s="87"/>
      <c r="V8" s="87"/>
      <c r="W8" s="87"/>
      <c r="X8" s="87"/>
      <c r="Y8" s="87"/>
      <c r="Z8" s="87"/>
    </row>
    <row r="9" spans="1:26" ht="14.4">
      <c r="A9" s="28" t="s">
        <v>106</v>
      </c>
      <c r="B9" s="86"/>
      <c r="C9" s="86"/>
      <c r="D9" s="86"/>
      <c r="E9" s="86"/>
      <c r="F9" s="86"/>
      <c r="G9" s="87"/>
      <c r="H9" s="87"/>
      <c r="I9" s="87"/>
      <c r="J9" s="87"/>
      <c r="K9" s="87"/>
      <c r="L9" s="87"/>
      <c r="M9" s="87"/>
      <c r="N9" s="87"/>
      <c r="O9" s="87"/>
      <c r="P9" s="87"/>
      <c r="Q9" s="87"/>
      <c r="R9" s="87"/>
      <c r="S9" s="87"/>
      <c r="T9" s="87"/>
      <c r="U9" s="87"/>
      <c r="V9" s="87"/>
      <c r="W9" s="87"/>
      <c r="X9" s="87"/>
      <c r="Y9" s="87"/>
      <c r="Z9" s="87"/>
    </row>
    <row r="10" spans="1:26" ht="8.25" customHeight="1">
      <c r="A10" s="88"/>
      <c r="B10" s="85"/>
      <c r="C10" s="85"/>
      <c r="D10" s="85"/>
      <c r="E10" s="85"/>
      <c r="F10" s="85"/>
      <c r="G10" s="84"/>
      <c r="H10" s="84"/>
      <c r="I10" s="84"/>
      <c r="J10" s="84"/>
      <c r="K10" s="84"/>
      <c r="L10" s="84"/>
      <c r="M10" s="84"/>
      <c r="N10" s="84"/>
      <c r="O10" s="84"/>
      <c r="P10" s="84"/>
      <c r="Q10" s="84"/>
      <c r="R10" s="84"/>
      <c r="S10" s="84"/>
      <c r="T10" s="84"/>
      <c r="U10" s="84"/>
      <c r="V10" s="84"/>
      <c r="W10" s="84"/>
      <c r="X10" s="84"/>
      <c r="Y10" s="84"/>
      <c r="Z10" s="84"/>
    </row>
    <row r="11" spans="1:26" ht="14.4">
      <c r="A11" s="89" t="s">
        <v>77</v>
      </c>
      <c r="B11" s="58">
        <f>+'2. Cash Flow'!C31</f>
        <v>0</v>
      </c>
      <c r="C11" s="58">
        <f>+'2. Cash Flow'!D31</f>
        <v>0</v>
      </c>
      <c r="D11" s="58">
        <f>+'2. Cash Flow'!E31</f>
        <v>0</v>
      </c>
      <c r="E11" s="58">
        <f>+'2. Cash Flow'!F31</f>
        <v>0</v>
      </c>
      <c r="F11" s="58">
        <f>+'2. Cash Flow'!G31</f>
        <v>0</v>
      </c>
      <c r="G11" s="84"/>
      <c r="H11" s="84"/>
      <c r="I11" s="84"/>
      <c r="J11" s="84"/>
      <c r="K11" s="84"/>
      <c r="L11" s="84"/>
      <c r="M11" s="84"/>
      <c r="N11" s="84"/>
      <c r="O11" s="84"/>
      <c r="P11" s="84"/>
      <c r="Q11" s="84"/>
      <c r="R11" s="84"/>
      <c r="S11" s="84"/>
      <c r="T11" s="84"/>
      <c r="U11" s="84"/>
      <c r="V11" s="84"/>
      <c r="W11" s="84"/>
      <c r="X11" s="84"/>
      <c r="Y11" s="84"/>
      <c r="Z11" s="84"/>
    </row>
    <row r="12" spans="1:26" ht="14.4">
      <c r="A12" s="63" t="s">
        <v>107</v>
      </c>
      <c r="B12" s="58">
        <f>+'2. Cash Flow'!D5+'2. Cash Flow'!D7-'2. Cash Flow'!C7-'2. Cash Flow'!C5</f>
        <v>3835479.4520547981</v>
      </c>
      <c r="C12" s="58">
        <f>+'2. Cash Flow'!E5+'2. Cash Flow'!E7-'2. Cash Flow'!D7-'2. Cash Flow'!D5+B12</f>
        <v>5369671.2328767143</v>
      </c>
      <c r="D12" s="58">
        <f>+'2. Cash Flow'!F5+'2. Cash Flow'!F7-'2. Cash Flow'!E7-'2. Cash Flow'!E5+C12</f>
        <v>8623561.6438356265</v>
      </c>
      <c r="E12" s="58">
        <f>+'2. Cash Flow'!G5+'2. Cash Flow'!G7-'2. Cash Flow'!F7-'2. Cash Flow'!F5+D12</f>
        <v>10348273.972602744</v>
      </c>
      <c r="F12" s="58">
        <f>+'2. Cash Flow'!H5+'2. Cash Flow'!H7-'2. Cash Flow'!G7-'2. Cash Flow'!G5+E12</f>
        <v>21558904.109589037</v>
      </c>
      <c r="G12" s="84"/>
      <c r="H12" s="84"/>
      <c r="I12" s="84"/>
      <c r="J12" s="84"/>
      <c r="K12" s="84"/>
      <c r="L12" s="84"/>
      <c r="M12" s="84"/>
      <c r="N12" s="84"/>
      <c r="O12" s="84"/>
      <c r="P12" s="84"/>
      <c r="Q12" s="84"/>
      <c r="R12" s="84"/>
      <c r="S12" s="84"/>
      <c r="T12" s="84"/>
      <c r="U12" s="84"/>
      <c r="V12" s="84"/>
      <c r="W12" s="84"/>
      <c r="X12" s="84"/>
      <c r="Y12" s="84"/>
      <c r="Z12" s="84"/>
    </row>
    <row r="13" spans="1:26" ht="14.4">
      <c r="A13" s="89" t="s">
        <v>108</v>
      </c>
      <c r="B13" s="58">
        <f>+IF('2. Cash Flow'!C52&gt;0,'2. Cash Flow'!C52,0)</f>
        <v>10847810.352220306</v>
      </c>
      <c r="C13" s="58">
        <f>+IF('2. Cash Flow'!D52&gt;0,'2. Cash Flow'!D52,0)</f>
        <v>23006157.205026355</v>
      </c>
      <c r="D13" s="58">
        <f>+IF('2. Cash Flow'!E52&gt;0,'2. Cash Flow'!E52,0)</f>
        <v>49145356.854788534</v>
      </c>
      <c r="E13" s="58">
        <f>+IF('2. Cash Flow'!F52&gt;0,'2. Cash Flow'!F52,0)</f>
        <v>77665246.76524964</v>
      </c>
      <c r="F13" s="58">
        <f>+IF('2. Cash Flow'!G52&gt;0,'2. Cash Flow'!G52,0)</f>
        <v>144104595.91561198</v>
      </c>
      <c r="G13" s="84"/>
      <c r="H13" s="84"/>
      <c r="I13" s="84"/>
      <c r="J13" s="84"/>
      <c r="K13" s="84"/>
      <c r="L13" s="84"/>
      <c r="M13" s="84"/>
      <c r="N13" s="84"/>
      <c r="O13" s="84"/>
      <c r="P13" s="84"/>
      <c r="Q13" s="84"/>
      <c r="R13" s="84"/>
      <c r="S13" s="84"/>
      <c r="T13" s="84"/>
      <c r="U13" s="84"/>
      <c r="V13" s="84"/>
      <c r="W13" s="84"/>
      <c r="X13" s="84"/>
      <c r="Y13" s="84"/>
      <c r="Z13" s="84"/>
    </row>
    <row r="14" spans="1:26" ht="14.4">
      <c r="A14" s="41" t="s">
        <v>109</v>
      </c>
      <c r="B14" s="42">
        <f t="shared" ref="B14:F14" si="2">+B13+B12+B11</f>
        <v>14683289.804275105</v>
      </c>
      <c r="C14" s="42">
        <f t="shared" si="2"/>
        <v>28375828.437903069</v>
      </c>
      <c r="D14" s="42">
        <f t="shared" si="2"/>
        <v>57768918.498624161</v>
      </c>
      <c r="E14" s="42">
        <f t="shared" si="2"/>
        <v>88013520.73785238</v>
      </c>
      <c r="F14" s="42">
        <f t="shared" si="2"/>
        <v>165663500.02520102</v>
      </c>
      <c r="G14" s="90"/>
      <c r="H14" s="90"/>
      <c r="I14" s="91"/>
      <c r="J14" s="91"/>
      <c r="K14" s="91"/>
      <c r="L14" s="91"/>
      <c r="M14" s="91"/>
      <c r="N14" s="91"/>
      <c r="O14" s="91"/>
      <c r="P14" s="91"/>
      <c r="Q14" s="91"/>
      <c r="R14" s="91"/>
      <c r="S14" s="91"/>
      <c r="T14" s="91"/>
      <c r="U14" s="91"/>
      <c r="V14" s="91"/>
      <c r="W14" s="91"/>
      <c r="X14" s="91"/>
      <c r="Y14" s="91"/>
      <c r="Z14" s="91"/>
    </row>
    <row r="15" spans="1:26" ht="8.25" customHeight="1">
      <c r="A15" s="88"/>
      <c r="B15" s="85"/>
      <c r="C15" s="85"/>
      <c r="D15" s="85"/>
      <c r="E15" s="85"/>
      <c r="F15" s="85"/>
      <c r="G15" s="84"/>
      <c r="H15" s="84"/>
      <c r="I15" s="84"/>
      <c r="J15" s="84"/>
      <c r="K15" s="84"/>
      <c r="L15" s="84"/>
      <c r="M15" s="84"/>
      <c r="N15" s="84"/>
      <c r="O15" s="84"/>
      <c r="P15" s="84"/>
      <c r="Q15" s="84"/>
      <c r="R15" s="84"/>
      <c r="S15" s="84"/>
      <c r="T15" s="84"/>
      <c r="U15" s="84"/>
      <c r="V15" s="84"/>
      <c r="W15" s="84"/>
      <c r="X15" s="84"/>
      <c r="Y15" s="84"/>
      <c r="Z15" s="84"/>
    </row>
    <row r="16" spans="1:26" ht="14.4">
      <c r="A16" s="41" t="s">
        <v>110</v>
      </c>
      <c r="B16" s="42">
        <f t="shared" ref="B16:F16" si="3">+B14+B8</f>
        <v>14773989.804275105</v>
      </c>
      <c r="C16" s="42">
        <f t="shared" si="3"/>
        <v>28489078.437903069</v>
      </c>
      <c r="D16" s="42">
        <f t="shared" si="3"/>
        <v>57899568.498624161</v>
      </c>
      <c r="E16" s="42">
        <f t="shared" si="3"/>
        <v>88170470.73785238</v>
      </c>
      <c r="F16" s="42">
        <f t="shared" si="3"/>
        <v>165840450.02520102</v>
      </c>
      <c r="G16" s="92"/>
      <c r="H16" s="92"/>
      <c r="I16" s="92"/>
      <c r="J16" s="92"/>
      <c r="K16" s="92"/>
      <c r="L16" s="92"/>
      <c r="M16" s="92"/>
      <c r="N16" s="92"/>
      <c r="O16" s="92"/>
      <c r="P16" s="92"/>
      <c r="Q16" s="92"/>
      <c r="R16" s="92"/>
      <c r="S16" s="92"/>
      <c r="T16" s="92"/>
      <c r="U16" s="92"/>
      <c r="V16" s="92"/>
      <c r="W16" s="92"/>
      <c r="X16" s="92"/>
      <c r="Y16" s="92"/>
      <c r="Z16" s="92"/>
    </row>
    <row r="17" spans="1:26" ht="8.25" customHeight="1">
      <c r="A17" s="67"/>
      <c r="B17" s="86"/>
      <c r="C17" s="86"/>
      <c r="D17" s="86"/>
      <c r="E17" s="86"/>
      <c r="F17" s="86"/>
      <c r="G17" s="87"/>
      <c r="H17" s="87"/>
      <c r="I17" s="87"/>
      <c r="J17" s="87"/>
      <c r="K17" s="87"/>
      <c r="L17" s="87"/>
      <c r="M17" s="87"/>
      <c r="N17" s="87"/>
      <c r="O17" s="87"/>
      <c r="P17" s="87"/>
      <c r="Q17" s="87"/>
      <c r="R17" s="87"/>
      <c r="S17" s="87"/>
      <c r="T17" s="87"/>
      <c r="U17" s="87"/>
      <c r="V17" s="87"/>
      <c r="W17" s="87"/>
      <c r="X17" s="87"/>
      <c r="Y17" s="87"/>
      <c r="Z17" s="87"/>
    </row>
    <row r="18" spans="1:26" ht="14.4">
      <c r="A18" s="67" t="s">
        <v>111</v>
      </c>
      <c r="B18" s="58"/>
      <c r="C18" s="58"/>
      <c r="D18" s="58"/>
      <c r="E18" s="58"/>
      <c r="F18" s="58"/>
      <c r="G18" s="87"/>
      <c r="H18" s="87"/>
      <c r="I18" s="87"/>
      <c r="J18" s="87"/>
      <c r="K18" s="87"/>
      <c r="L18" s="87"/>
      <c r="M18" s="87"/>
      <c r="N18" s="87"/>
      <c r="O18" s="87"/>
      <c r="P18" s="87"/>
      <c r="Q18" s="87"/>
      <c r="R18" s="87"/>
      <c r="S18" s="87"/>
      <c r="T18" s="87"/>
      <c r="U18" s="87"/>
      <c r="V18" s="87"/>
      <c r="W18" s="87"/>
      <c r="X18" s="87"/>
      <c r="Y18" s="87"/>
      <c r="Z18" s="87"/>
    </row>
    <row r="19" spans="1:26" ht="14.4">
      <c r="A19" s="63" t="s">
        <v>112</v>
      </c>
      <c r="B19" s="58">
        <f>+'2. Cash Flow'!C39</f>
        <v>10000</v>
      </c>
      <c r="C19" s="58">
        <f>+B19+'2. Cash Flow'!D39</f>
        <v>30000</v>
      </c>
      <c r="D19" s="58">
        <f>+C19+'2. Cash Flow'!E39</f>
        <v>50000</v>
      </c>
      <c r="E19" s="58">
        <f>+D19+'2. Cash Flow'!F39</f>
        <v>70000</v>
      </c>
      <c r="F19" s="58">
        <f>+E19+'2. Cash Flow'!G39</f>
        <v>90000</v>
      </c>
      <c r="G19" s="84"/>
      <c r="H19" s="84"/>
      <c r="I19" s="84"/>
      <c r="J19" s="84"/>
      <c r="K19" s="84"/>
      <c r="L19" s="84"/>
      <c r="M19" s="84"/>
      <c r="N19" s="84"/>
      <c r="O19" s="84"/>
      <c r="P19" s="84"/>
      <c r="Q19" s="84"/>
      <c r="R19" s="84"/>
      <c r="S19" s="84"/>
      <c r="T19" s="84"/>
      <c r="U19" s="84"/>
      <c r="V19" s="84"/>
      <c r="W19" s="84"/>
      <c r="X19" s="84"/>
      <c r="Y19" s="84"/>
      <c r="Z19" s="84"/>
    </row>
    <row r="20" spans="1:26" ht="14.4">
      <c r="A20" s="63" t="s">
        <v>113</v>
      </c>
      <c r="B20" s="58">
        <f>+'1. Conto Economico'!B44</f>
        <v>8011360.5303189773</v>
      </c>
      <c r="C20" s="58">
        <f>+'1. Conto Economico'!C44</f>
        <v>11243690.173484042</v>
      </c>
      <c r="D20" s="58">
        <f>+'1. Conto Economico'!D44</f>
        <v>22671015.423124827</v>
      </c>
      <c r="E20" s="58">
        <f>+'1. Conto Economico'!E44</f>
        <v>27211022.135499876</v>
      </c>
      <c r="F20" s="58">
        <f>+'1. Conto Economico'!F44</f>
        <v>58056896.051270857</v>
      </c>
      <c r="G20" s="84"/>
      <c r="H20" s="84"/>
      <c r="I20" s="84"/>
      <c r="J20" s="84"/>
      <c r="K20" s="84"/>
      <c r="L20" s="84"/>
      <c r="M20" s="84"/>
      <c r="N20" s="84"/>
      <c r="O20" s="84"/>
      <c r="P20" s="84"/>
      <c r="Q20" s="84"/>
      <c r="R20" s="84"/>
      <c r="S20" s="84"/>
      <c r="T20" s="84"/>
      <c r="U20" s="84"/>
      <c r="V20" s="84"/>
      <c r="W20" s="84"/>
      <c r="X20" s="84"/>
      <c r="Y20" s="84"/>
      <c r="Z20" s="84"/>
    </row>
    <row r="21" spans="1:26" ht="15.75" customHeight="1">
      <c r="A21" s="63" t="s">
        <v>114</v>
      </c>
      <c r="B21" s="58">
        <v>0</v>
      </c>
      <c r="C21" s="58">
        <f t="shared" ref="C21:F21" si="4">+B20+B21</f>
        <v>8011360.5303189773</v>
      </c>
      <c r="D21" s="58">
        <f t="shared" si="4"/>
        <v>19255050.703803018</v>
      </c>
      <c r="E21" s="58">
        <f t="shared" si="4"/>
        <v>41926066.126927845</v>
      </c>
      <c r="F21" s="58">
        <f t="shared" si="4"/>
        <v>69137088.262427717</v>
      </c>
      <c r="G21" s="84"/>
      <c r="H21" s="84"/>
      <c r="I21" s="84"/>
      <c r="J21" s="84"/>
      <c r="K21" s="84"/>
      <c r="L21" s="84"/>
      <c r="M21" s="84"/>
      <c r="N21" s="84"/>
      <c r="O21" s="84"/>
      <c r="P21" s="84"/>
      <c r="Q21" s="84"/>
      <c r="R21" s="84"/>
      <c r="S21" s="84"/>
      <c r="T21" s="84"/>
      <c r="U21" s="84"/>
      <c r="V21" s="84"/>
      <c r="W21" s="84"/>
      <c r="X21" s="84"/>
      <c r="Y21" s="84"/>
      <c r="Z21" s="84"/>
    </row>
    <row r="22" spans="1:26" ht="15.75" customHeight="1">
      <c r="A22" s="41" t="s">
        <v>115</v>
      </c>
      <c r="B22" s="42">
        <f t="shared" ref="B22:F22" si="5">SUM(B19:B21)</f>
        <v>8021360.5303189773</v>
      </c>
      <c r="C22" s="42">
        <f t="shared" si="5"/>
        <v>19285050.703803018</v>
      </c>
      <c r="D22" s="42">
        <f t="shared" si="5"/>
        <v>41976066.126927845</v>
      </c>
      <c r="E22" s="42">
        <f t="shared" si="5"/>
        <v>69207088.262427717</v>
      </c>
      <c r="F22" s="42">
        <f t="shared" si="5"/>
        <v>127283984.31369857</v>
      </c>
      <c r="G22" s="87"/>
      <c r="H22" s="87"/>
      <c r="I22" s="87"/>
      <c r="J22" s="87"/>
      <c r="K22" s="87"/>
      <c r="L22" s="87"/>
      <c r="M22" s="87"/>
      <c r="N22" s="87"/>
      <c r="O22" s="87"/>
      <c r="P22" s="87"/>
      <c r="Q22" s="87"/>
      <c r="R22" s="87"/>
      <c r="S22" s="87"/>
      <c r="T22" s="87"/>
      <c r="U22" s="87"/>
      <c r="V22" s="87"/>
      <c r="W22" s="87"/>
      <c r="X22" s="87"/>
      <c r="Y22" s="87"/>
      <c r="Z22" s="87"/>
    </row>
    <row r="23" spans="1:26" ht="15.75" customHeight="1">
      <c r="A23" s="67" t="s">
        <v>116</v>
      </c>
      <c r="B23" s="58"/>
      <c r="C23" s="58"/>
      <c r="D23" s="58"/>
      <c r="E23" s="58"/>
      <c r="F23" s="58"/>
      <c r="G23" s="87"/>
      <c r="H23" s="87"/>
      <c r="I23" s="87"/>
      <c r="J23" s="87"/>
      <c r="K23" s="87"/>
      <c r="L23" s="87"/>
      <c r="M23" s="87"/>
      <c r="N23" s="87"/>
      <c r="O23" s="87"/>
      <c r="P23" s="87"/>
      <c r="Q23" s="87"/>
      <c r="R23" s="87"/>
      <c r="S23" s="87"/>
      <c r="T23" s="87"/>
      <c r="U23" s="87"/>
      <c r="V23" s="87"/>
      <c r="W23" s="87"/>
      <c r="X23" s="87"/>
      <c r="Y23" s="87"/>
      <c r="Z23" s="87"/>
    </row>
    <row r="24" spans="1:26" ht="15.75" customHeight="1">
      <c r="A24" s="89" t="s">
        <v>117</v>
      </c>
      <c r="B24" s="58">
        <f>+'1. Conto Economico'!B42</f>
        <v>3693296.0577071984</v>
      </c>
      <c r="C24" s="58">
        <f>+'1. Conto Economico'!C42</f>
        <v>5181585.4395973952</v>
      </c>
      <c r="D24" s="58">
        <f>+'1. Conto Economico'!D42</f>
        <v>10420880.05153011</v>
      </c>
      <c r="E24" s="58">
        <f>+'1. Conto Economico'!E42</f>
        <v>12507609.632086162</v>
      </c>
      <c r="F24" s="58">
        <f>+'1. Conto Economico'!F42</f>
        <v>26644184.019447569</v>
      </c>
      <c r="G24" s="93"/>
      <c r="H24" s="93"/>
      <c r="I24" s="84"/>
      <c r="J24" s="84"/>
      <c r="K24" s="84"/>
      <c r="L24" s="84"/>
      <c r="M24" s="84"/>
      <c r="N24" s="84"/>
      <c r="O24" s="84"/>
      <c r="P24" s="84"/>
      <c r="Q24" s="84"/>
      <c r="R24" s="84"/>
      <c r="S24" s="84"/>
      <c r="T24" s="84"/>
      <c r="U24" s="84"/>
      <c r="V24" s="84"/>
      <c r="W24" s="84"/>
      <c r="X24" s="84"/>
      <c r="Y24" s="84"/>
      <c r="Z24" s="84"/>
    </row>
    <row r="25" spans="1:26" ht="15.75" customHeight="1">
      <c r="A25" s="89" t="s">
        <v>118</v>
      </c>
      <c r="B25" s="58">
        <f>+'2. Cash Flow'!D22+'2. Cash Flow'!D24-'2. Cash Flow'!C22-'2. Cash Flow'!C24</f>
        <v>2649610.8427397269</v>
      </c>
      <c r="C25" s="58">
        <f>+'2. Cash Flow'!E22+'2. Cash Flow'!E24-'2. Cash Flow'!D22-'2. Cash Flow'!D24+B25</f>
        <v>3707616.3221917786</v>
      </c>
      <c r="D25" s="58">
        <f>+'2. Cash Flow'!F22+'2. Cash Flow'!F24-'2. Cash Flow'!E22-'2. Cash Flow'!E24+C25</f>
        <v>5287547.8290410973</v>
      </c>
      <c r="E25" s="58">
        <f>+'2. Cash Flow'!G22+'2. Cash Flow'!G24-'2. Cash Flow'!F22-'2. Cash Flow'!F24+D25</f>
        <v>6345553.3084931495</v>
      </c>
      <c r="F25" s="58">
        <f>+'2. Cash Flow'!H22+'2. Cash Flow'!H24-'2. Cash Flow'!G22-'2. Cash Flow'!G24+E25</f>
        <v>13165917.692054801</v>
      </c>
      <c r="G25" s="93"/>
      <c r="H25" s="93"/>
      <c r="I25" s="84"/>
      <c r="J25" s="84"/>
      <c r="K25" s="84"/>
      <c r="L25" s="84"/>
      <c r="M25" s="84"/>
      <c r="N25" s="84"/>
      <c r="O25" s="84"/>
      <c r="P25" s="84"/>
      <c r="Q25" s="84"/>
      <c r="R25" s="84"/>
      <c r="S25" s="84"/>
      <c r="T25" s="84"/>
      <c r="U25" s="84"/>
      <c r="V25" s="84"/>
      <c r="W25" s="84"/>
      <c r="X25" s="84"/>
      <c r="Y25" s="84"/>
      <c r="Z25" s="84"/>
    </row>
    <row r="26" spans="1:26" ht="15.75" customHeight="1">
      <c r="A26" s="89" t="s">
        <v>119</v>
      </c>
      <c r="B26" s="58">
        <f>+'8. Finanziamenti'!B13+'2. Cash Flow'!C41</f>
        <v>409722.37350920081</v>
      </c>
      <c r="C26" s="58">
        <f>+B26+'2. Cash Flow'!D41</f>
        <v>314825.97231087409</v>
      </c>
      <c r="D26" s="58">
        <f>+C26+'2. Cash Flow'!E41</f>
        <v>215074.49112509462</v>
      </c>
      <c r="E26" s="58">
        <f>+D26+'2. Cash Flow'!F41</f>
        <v>110219.53484533665</v>
      </c>
      <c r="F26" s="58">
        <f>+E26+'2. Cash Flow'!G41</f>
        <v>0</v>
      </c>
      <c r="G26" s="93"/>
      <c r="H26" s="93"/>
      <c r="I26" s="84"/>
      <c r="J26" s="84"/>
      <c r="K26" s="84"/>
      <c r="L26" s="84"/>
      <c r="M26" s="84"/>
      <c r="N26" s="84"/>
      <c r="O26" s="84"/>
      <c r="P26" s="84"/>
      <c r="Q26" s="84"/>
      <c r="R26" s="84"/>
      <c r="S26" s="84"/>
      <c r="T26" s="84"/>
      <c r="U26" s="84"/>
      <c r="V26" s="84"/>
      <c r="W26" s="84"/>
      <c r="X26" s="84"/>
      <c r="Y26" s="84"/>
      <c r="Z26" s="84"/>
    </row>
    <row r="27" spans="1:26" ht="15.75" customHeight="1">
      <c r="A27" s="89" t="s">
        <v>120</v>
      </c>
      <c r="B27" s="58">
        <f>+IF('2. Cash Flow'!C52&lt;0,-'2. Cash Flow'!C52,0)</f>
        <v>0</v>
      </c>
      <c r="C27" s="58">
        <f>+IF('2. Cash Flow'!D52&lt;0,-'2. Cash Flow'!D52,0)</f>
        <v>0</v>
      </c>
      <c r="D27" s="58">
        <f>+IF('2. Cash Flow'!E52&lt;0,-'2. Cash Flow'!E52,0)</f>
        <v>0</v>
      </c>
      <c r="E27" s="58">
        <f>+IF('2. Cash Flow'!F52&lt;0,-'2. Cash Flow'!F52,0)</f>
        <v>0</v>
      </c>
      <c r="F27" s="58">
        <f>+IF('2. Cash Flow'!G52&lt;0,-'2. Cash Flow'!G52,0)</f>
        <v>0</v>
      </c>
      <c r="G27" s="87"/>
      <c r="H27" s="87"/>
      <c r="I27" s="87"/>
      <c r="J27" s="87"/>
      <c r="K27" s="87"/>
      <c r="L27" s="87"/>
      <c r="M27" s="87"/>
      <c r="N27" s="87"/>
      <c r="O27" s="87"/>
      <c r="P27" s="87"/>
      <c r="Q27" s="87"/>
      <c r="R27" s="87"/>
      <c r="S27" s="87"/>
      <c r="T27" s="87"/>
      <c r="U27" s="87"/>
      <c r="V27" s="87"/>
      <c r="W27" s="87"/>
      <c r="X27" s="87"/>
      <c r="Y27" s="87"/>
      <c r="Z27" s="87"/>
    </row>
    <row r="28" spans="1:26" ht="15.75" customHeight="1">
      <c r="A28" s="41" t="s">
        <v>121</v>
      </c>
      <c r="B28" s="42">
        <f t="shared" ref="B28:F28" si="6">+B27+B24+B26+B25</f>
        <v>6752629.2739561256</v>
      </c>
      <c r="C28" s="42">
        <f t="shared" si="6"/>
        <v>9204027.7341000475</v>
      </c>
      <c r="D28" s="42">
        <f t="shared" si="6"/>
        <v>15923502.371696301</v>
      </c>
      <c r="E28" s="42">
        <f t="shared" si="6"/>
        <v>18963382.475424647</v>
      </c>
      <c r="F28" s="42">
        <f t="shared" si="6"/>
        <v>39810101.711502373</v>
      </c>
      <c r="G28" s="87"/>
      <c r="H28" s="87"/>
      <c r="I28" s="87"/>
      <c r="J28" s="87"/>
      <c r="K28" s="87"/>
      <c r="L28" s="87"/>
      <c r="M28" s="87"/>
      <c r="N28" s="87"/>
      <c r="O28" s="87"/>
      <c r="P28" s="87"/>
      <c r="Q28" s="87"/>
      <c r="R28" s="87"/>
      <c r="S28" s="87"/>
      <c r="T28" s="87"/>
      <c r="U28" s="87"/>
      <c r="V28" s="87"/>
      <c r="W28" s="87"/>
      <c r="X28" s="87"/>
      <c r="Y28" s="87"/>
      <c r="Z28" s="87"/>
    </row>
    <row r="29" spans="1:26" ht="8.25" customHeight="1">
      <c r="A29" s="88"/>
      <c r="B29" s="85"/>
      <c r="C29" s="85"/>
      <c r="D29" s="85"/>
      <c r="E29" s="85"/>
      <c r="F29" s="85"/>
      <c r="G29" s="84"/>
      <c r="H29" s="84"/>
      <c r="I29" s="84"/>
      <c r="J29" s="84"/>
      <c r="K29" s="84"/>
      <c r="L29" s="84"/>
      <c r="M29" s="84"/>
      <c r="N29" s="84"/>
      <c r="O29" s="84"/>
      <c r="P29" s="84"/>
      <c r="Q29" s="84"/>
      <c r="R29" s="84"/>
      <c r="S29" s="84"/>
      <c r="T29" s="84"/>
      <c r="U29" s="84"/>
      <c r="V29" s="84"/>
      <c r="W29" s="84"/>
      <c r="X29" s="84"/>
      <c r="Y29" s="84"/>
      <c r="Z29" s="84"/>
    </row>
    <row r="30" spans="1:26" ht="30" customHeight="1">
      <c r="A30" s="41" t="s">
        <v>122</v>
      </c>
      <c r="B30" s="42">
        <f t="shared" ref="B30:F30" si="7">+B28+B22+B23</f>
        <v>14773989.804275103</v>
      </c>
      <c r="C30" s="42">
        <f t="shared" si="7"/>
        <v>28489078.437903065</v>
      </c>
      <c r="D30" s="42">
        <f t="shared" si="7"/>
        <v>57899568.498624146</v>
      </c>
      <c r="E30" s="42">
        <f t="shared" si="7"/>
        <v>88170470.737852365</v>
      </c>
      <c r="F30" s="42">
        <f t="shared" si="7"/>
        <v>167094086.02520096</v>
      </c>
      <c r="G30" s="92"/>
      <c r="H30" s="92"/>
      <c r="I30" s="92"/>
      <c r="J30" s="92"/>
      <c r="K30" s="92"/>
      <c r="L30" s="92"/>
      <c r="M30" s="92"/>
      <c r="N30" s="92"/>
      <c r="O30" s="92"/>
      <c r="P30" s="92"/>
      <c r="Q30" s="92"/>
      <c r="R30" s="92"/>
      <c r="S30" s="92"/>
      <c r="T30" s="92"/>
      <c r="U30" s="92"/>
      <c r="V30" s="92"/>
      <c r="W30" s="92"/>
      <c r="X30" s="92"/>
      <c r="Y30" s="92"/>
      <c r="Z30" s="92"/>
    </row>
    <row r="31" spans="1:26" ht="15.75" customHeight="1">
      <c r="A31" s="94"/>
      <c r="B31" s="95"/>
      <c r="C31" s="95"/>
      <c r="D31" s="95"/>
      <c r="E31" s="95"/>
      <c r="F31" s="95"/>
      <c r="G31" s="84"/>
      <c r="H31" s="84"/>
      <c r="I31" s="84"/>
      <c r="J31" s="84"/>
      <c r="K31" s="84"/>
      <c r="L31" s="84"/>
      <c r="M31" s="84"/>
      <c r="N31" s="84"/>
      <c r="O31" s="84"/>
      <c r="P31" s="84"/>
      <c r="Q31" s="84"/>
      <c r="R31" s="84"/>
      <c r="S31" s="84"/>
      <c r="T31" s="84"/>
      <c r="U31" s="84"/>
      <c r="V31" s="84"/>
      <c r="W31" s="84"/>
      <c r="X31" s="84"/>
      <c r="Y31" s="84"/>
      <c r="Z31" s="84"/>
    </row>
    <row r="32" spans="1:26" ht="15.75" customHeight="1">
      <c r="A32" s="94"/>
      <c r="B32" s="96"/>
      <c r="C32" s="96"/>
      <c r="D32" s="96"/>
      <c r="E32" s="96"/>
      <c r="F32" s="96"/>
      <c r="G32" s="84"/>
      <c r="H32" s="84"/>
      <c r="I32" s="84"/>
      <c r="J32" s="84"/>
      <c r="K32" s="84"/>
      <c r="L32" s="84"/>
      <c r="M32" s="84"/>
      <c r="N32" s="84"/>
      <c r="O32" s="84"/>
      <c r="P32" s="84"/>
      <c r="Q32" s="84"/>
      <c r="R32" s="84"/>
      <c r="S32" s="84"/>
      <c r="T32" s="84"/>
      <c r="U32" s="84"/>
      <c r="V32" s="84"/>
      <c r="W32" s="84"/>
      <c r="X32" s="84"/>
      <c r="Y32" s="84"/>
      <c r="Z32" s="84"/>
    </row>
    <row r="33" spans="1:26" ht="15.75" customHeight="1">
      <c r="A33" s="94"/>
      <c r="B33" s="97"/>
      <c r="C33" s="97"/>
      <c r="D33" s="97"/>
      <c r="E33" s="97"/>
      <c r="F33" s="97"/>
      <c r="G33" s="84"/>
      <c r="H33" s="84"/>
      <c r="I33" s="84"/>
      <c r="J33" s="84"/>
      <c r="K33" s="84"/>
      <c r="L33" s="84"/>
      <c r="M33" s="84"/>
      <c r="N33" s="84"/>
      <c r="O33" s="84"/>
      <c r="P33" s="84"/>
      <c r="Q33" s="84"/>
      <c r="R33" s="84"/>
      <c r="S33" s="84"/>
      <c r="T33" s="84"/>
      <c r="U33" s="84"/>
      <c r="V33" s="84"/>
      <c r="W33" s="84"/>
      <c r="X33" s="84"/>
      <c r="Y33" s="84"/>
      <c r="Z33" s="84"/>
    </row>
    <row r="34" spans="1:26" ht="15.75" customHeight="1">
      <c r="A34" s="94"/>
      <c r="B34" s="97"/>
      <c r="C34" s="97"/>
      <c r="D34" s="97"/>
      <c r="E34" s="97"/>
      <c r="F34" s="97"/>
      <c r="G34" s="84"/>
      <c r="H34" s="84"/>
      <c r="I34" s="84"/>
      <c r="J34" s="84"/>
      <c r="K34" s="84"/>
      <c r="L34" s="84"/>
      <c r="M34" s="84"/>
      <c r="N34" s="84"/>
      <c r="O34" s="84"/>
      <c r="P34" s="84"/>
      <c r="Q34" s="84"/>
      <c r="R34" s="84"/>
      <c r="S34" s="84"/>
      <c r="T34" s="84"/>
      <c r="U34" s="84"/>
      <c r="V34" s="84"/>
      <c r="W34" s="84"/>
      <c r="X34" s="84"/>
      <c r="Y34" s="84"/>
      <c r="Z34" s="84"/>
    </row>
    <row r="35" spans="1:26" ht="15.75" customHeight="1">
      <c r="A35" s="94"/>
      <c r="B35" s="97"/>
      <c r="C35" s="97"/>
      <c r="D35" s="97"/>
      <c r="E35" s="97"/>
      <c r="F35" s="97"/>
      <c r="G35" s="84"/>
      <c r="H35" s="84"/>
      <c r="I35" s="84"/>
      <c r="J35" s="84"/>
      <c r="K35" s="84"/>
      <c r="L35" s="84"/>
      <c r="M35" s="84"/>
      <c r="N35" s="84"/>
      <c r="O35" s="84"/>
      <c r="P35" s="84"/>
      <c r="Q35" s="84"/>
      <c r="R35" s="84"/>
      <c r="S35" s="84"/>
      <c r="T35" s="84"/>
      <c r="U35" s="84"/>
      <c r="V35" s="84"/>
      <c r="W35" s="84"/>
      <c r="X35" s="84"/>
      <c r="Y35" s="84"/>
      <c r="Z35" s="84"/>
    </row>
    <row r="36" spans="1:26" ht="15.75" customHeight="1">
      <c r="A36" s="94"/>
      <c r="B36" s="97"/>
      <c r="C36" s="97"/>
      <c r="D36" s="97"/>
      <c r="E36" s="97"/>
      <c r="F36" s="97"/>
      <c r="G36" s="84"/>
      <c r="H36" s="84"/>
      <c r="I36" s="84"/>
      <c r="J36" s="84"/>
      <c r="K36" s="84"/>
      <c r="L36" s="84"/>
      <c r="M36" s="84"/>
      <c r="N36" s="84"/>
      <c r="O36" s="84"/>
      <c r="P36" s="84"/>
      <c r="Q36" s="84"/>
      <c r="R36" s="84"/>
      <c r="S36" s="84"/>
      <c r="T36" s="84"/>
      <c r="U36" s="84"/>
      <c r="V36" s="84"/>
      <c r="W36" s="84"/>
      <c r="X36" s="84"/>
      <c r="Y36" s="84"/>
      <c r="Z36" s="84"/>
    </row>
    <row r="37" spans="1:26" ht="15.75" customHeight="1">
      <c r="A37" s="94"/>
      <c r="B37" s="97"/>
      <c r="C37" s="97"/>
      <c r="D37" s="97"/>
      <c r="E37" s="97"/>
      <c r="F37" s="97"/>
      <c r="G37" s="84"/>
      <c r="H37" s="84"/>
      <c r="I37" s="84"/>
      <c r="J37" s="84"/>
      <c r="K37" s="84"/>
      <c r="L37" s="84"/>
      <c r="M37" s="84"/>
      <c r="N37" s="84"/>
      <c r="O37" s="84"/>
      <c r="P37" s="84"/>
      <c r="Q37" s="84"/>
      <c r="R37" s="84"/>
      <c r="S37" s="84"/>
      <c r="T37" s="84"/>
      <c r="U37" s="84"/>
      <c r="V37" s="84"/>
      <c r="W37" s="84"/>
      <c r="X37" s="84"/>
      <c r="Y37" s="84"/>
      <c r="Z37" s="84"/>
    </row>
    <row r="38" spans="1:26" ht="15.75" customHeight="1">
      <c r="A38" s="94"/>
      <c r="B38" s="97"/>
      <c r="C38" s="97"/>
      <c r="D38" s="97"/>
      <c r="E38" s="97"/>
      <c r="F38" s="97"/>
      <c r="G38" s="84"/>
      <c r="H38" s="84"/>
      <c r="I38" s="84"/>
      <c r="J38" s="84"/>
      <c r="K38" s="84"/>
      <c r="L38" s="84"/>
      <c r="M38" s="84"/>
      <c r="N38" s="84"/>
      <c r="O38" s="84"/>
      <c r="P38" s="84"/>
      <c r="Q38" s="84"/>
      <c r="R38" s="84"/>
      <c r="S38" s="84"/>
      <c r="T38" s="84"/>
      <c r="U38" s="84"/>
      <c r="V38" s="84"/>
      <c r="W38" s="84"/>
      <c r="X38" s="84"/>
      <c r="Y38" s="84"/>
      <c r="Z38" s="84"/>
    </row>
    <row r="39" spans="1:26" ht="15.75" customHeight="1">
      <c r="A39" s="94"/>
      <c r="B39" s="97"/>
      <c r="C39" s="97"/>
      <c r="D39" s="97"/>
      <c r="E39" s="97"/>
      <c r="F39" s="97"/>
      <c r="G39" s="84"/>
      <c r="H39" s="84"/>
      <c r="I39" s="84"/>
      <c r="J39" s="84"/>
      <c r="K39" s="84"/>
      <c r="L39" s="84"/>
      <c r="M39" s="84"/>
      <c r="N39" s="84"/>
      <c r="O39" s="84"/>
      <c r="P39" s="84"/>
      <c r="Q39" s="84"/>
      <c r="R39" s="84"/>
      <c r="S39" s="84"/>
      <c r="T39" s="84"/>
      <c r="U39" s="84"/>
      <c r="V39" s="84"/>
      <c r="W39" s="84"/>
      <c r="X39" s="84"/>
      <c r="Y39" s="84"/>
      <c r="Z39" s="84"/>
    </row>
    <row r="40" spans="1:26" ht="15.75" customHeight="1">
      <c r="A40" s="94"/>
      <c r="B40" s="97"/>
      <c r="C40" s="97"/>
      <c r="D40" s="97"/>
      <c r="E40" s="97"/>
      <c r="F40" s="97"/>
      <c r="G40" s="84"/>
      <c r="H40" s="84"/>
      <c r="I40" s="84"/>
      <c r="J40" s="84"/>
      <c r="K40" s="84"/>
      <c r="L40" s="84"/>
      <c r="M40" s="84"/>
      <c r="N40" s="84"/>
      <c r="O40" s="84"/>
      <c r="P40" s="84"/>
      <c r="Q40" s="84"/>
      <c r="R40" s="84"/>
      <c r="S40" s="84"/>
      <c r="T40" s="84"/>
      <c r="U40" s="84"/>
      <c r="V40" s="84"/>
      <c r="W40" s="84"/>
      <c r="X40" s="84"/>
      <c r="Y40" s="84"/>
      <c r="Z40" s="84"/>
    </row>
    <row r="41" spans="1:26" ht="15.75" customHeight="1">
      <c r="A41" s="94"/>
      <c r="B41" s="97"/>
      <c r="C41" s="97"/>
      <c r="D41" s="97"/>
      <c r="E41" s="97"/>
      <c r="F41" s="97"/>
      <c r="G41" s="84"/>
      <c r="H41" s="84"/>
      <c r="I41" s="84"/>
      <c r="J41" s="84"/>
      <c r="K41" s="84"/>
      <c r="L41" s="84"/>
      <c r="M41" s="84"/>
      <c r="N41" s="84"/>
      <c r="O41" s="84"/>
      <c r="P41" s="84"/>
      <c r="Q41" s="84"/>
      <c r="R41" s="84"/>
      <c r="S41" s="84"/>
      <c r="T41" s="84"/>
      <c r="U41" s="84"/>
      <c r="V41" s="84"/>
      <c r="W41" s="84"/>
      <c r="X41" s="84"/>
      <c r="Y41" s="84"/>
      <c r="Z41" s="84"/>
    </row>
    <row r="42" spans="1:26" ht="15.75" customHeight="1">
      <c r="A42" s="94"/>
      <c r="B42" s="97"/>
      <c r="C42" s="97"/>
      <c r="D42" s="97"/>
      <c r="E42" s="97"/>
      <c r="F42" s="97"/>
      <c r="G42" s="84"/>
      <c r="H42" s="84"/>
      <c r="I42" s="84"/>
      <c r="J42" s="84"/>
      <c r="K42" s="84"/>
      <c r="L42" s="84"/>
      <c r="M42" s="84"/>
      <c r="N42" s="84"/>
      <c r="O42" s="84"/>
      <c r="P42" s="84"/>
      <c r="Q42" s="84"/>
      <c r="R42" s="84"/>
      <c r="S42" s="84"/>
      <c r="T42" s="84"/>
      <c r="U42" s="84"/>
      <c r="V42" s="84"/>
      <c r="W42" s="84"/>
      <c r="X42" s="84"/>
      <c r="Y42" s="84"/>
      <c r="Z42" s="84"/>
    </row>
    <row r="43" spans="1:26" ht="15.75" customHeight="1">
      <c r="A43" s="94"/>
      <c r="B43" s="97"/>
      <c r="C43" s="97"/>
      <c r="D43" s="97"/>
      <c r="E43" s="97"/>
      <c r="F43" s="97"/>
      <c r="G43" s="84"/>
      <c r="H43" s="84"/>
      <c r="I43" s="84"/>
      <c r="J43" s="84"/>
      <c r="K43" s="84"/>
      <c r="L43" s="84"/>
      <c r="M43" s="84"/>
      <c r="N43" s="84"/>
      <c r="O43" s="84"/>
      <c r="P43" s="84"/>
      <c r="Q43" s="84"/>
      <c r="R43" s="84"/>
      <c r="S43" s="84"/>
      <c r="T43" s="84"/>
      <c r="U43" s="84"/>
      <c r="V43" s="84"/>
      <c r="W43" s="84"/>
      <c r="X43" s="84"/>
      <c r="Y43" s="84"/>
      <c r="Z43" s="84"/>
    </row>
    <row r="44" spans="1:26" ht="15.75" customHeight="1">
      <c r="A44" s="94"/>
      <c r="B44" s="97"/>
      <c r="C44" s="97"/>
      <c r="D44" s="97"/>
      <c r="E44" s="97"/>
      <c r="F44" s="97"/>
      <c r="G44" s="84"/>
      <c r="H44" s="84"/>
      <c r="I44" s="84"/>
      <c r="J44" s="84"/>
      <c r="K44" s="84"/>
      <c r="L44" s="84"/>
      <c r="M44" s="84"/>
      <c r="N44" s="84"/>
      <c r="O44" s="84"/>
      <c r="P44" s="84"/>
      <c r="Q44" s="84"/>
      <c r="R44" s="84"/>
      <c r="S44" s="84"/>
      <c r="T44" s="84"/>
      <c r="U44" s="84"/>
      <c r="V44" s="84"/>
      <c r="W44" s="84"/>
      <c r="X44" s="84"/>
      <c r="Y44" s="84"/>
      <c r="Z44" s="84"/>
    </row>
    <row r="45" spans="1:26" ht="15.75" customHeight="1">
      <c r="A45" s="94"/>
      <c r="B45" s="97"/>
      <c r="C45" s="97"/>
      <c r="D45" s="97"/>
      <c r="E45" s="97"/>
      <c r="F45" s="97"/>
      <c r="G45" s="84"/>
      <c r="H45" s="84"/>
      <c r="I45" s="84"/>
      <c r="J45" s="84"/>
      <c r="K45" s="84"/>
      <c r="L45" s="84"/>
      <c r="M45" s="84"/>
      <c r="N45" s="84"/>
      <c r="O45" s="84"/>
      <c r="P45" s="84"/>
      <c r="Q45" s="84"/>
      <c r="R45" s="84"/>
      <c r="S45" s="84"/>
      <c r="T45" s="84"/>
      <c r="U45" s="84"/>
      <c r="V45" s="84"/>
      <c r="W45" s="84"/>
      <c r="X45" s="84"/>
      <c r="Y45" s="84"/>
      <c r="Z45" s="84"/>
    </row>
    <row r="46" spans="1:26" ht="15.75" customHeight="1">
      <c r="A46" s="94"/>
      <c r="B46" s="97"/>
      <c r="C46" s="97"/>
      <c r="D46" s="97"/>
      <c r="E46" s="97"/>
      <c r="F46" s="97"/>
      <c r="G46" s="84"/>
      <c r="H46" s="84"/>
      <c r="I46" s="84"/>
      <c r="J46" s="84"/>
      <c r="K46" s="84"/>
      <c r="L46" s="84"/>
      <c r="M46" s="84"/>
      <c r="N46" s="84"/>
      <c r="O46" s="84"/>
      <c r="P46" s="84"/>
      <c r="Q46" s="84"/>
      <c r="R46" s="84"/>
      <c r="S46" s="84"/>
      <c r="T46" s="84"/>
      <c r="U46" s="84"/>
      <c r="V46" s="84"/>
      <c r="W46" s="84"/>
      <c r="X46" s="84"/>
      <c r="Y46" s="84"/>
      <c r="Z46" s="84"/>
    </row>
    <row r="47" spans="1:26" ht="15.75" customHeight="1">
      <c r="A47" s="94"/>
      <c r="B47" s="97"/>
      <c r="C47" s="97"/>
      <c r="D47" s="97"/>
      <c r="E47" s="97"/>
      <c r="F47" s="97"/>
      <c r="G47" s="84"/>
      <c r="H47" s="84"/>
      <c r="I47" s="84"/>
      <c r="J47" s="84"/>
      <c r="K47" s="84"/>
      <c r="L47" s="84"/>
      <c r="M47" s="84"/>
      <c r="N47" s="84"/>
      <c r="O47" s="84"/>
      <c r="P47" s="84"/>
      <c r="Q47" s="84"/>
      <c r="R47" s="84"/>
      <c r="S47" s="84"/>
      <c r="T47" s="84"/>
      <c r="U47" s="84"/>
      <c r="V47" s="84"/>
      <c r="W47" s="84"/>
      <c r="X47" s="84"/>
      <c r="Y47" s="84"/>
      <c r="Z47" s="84"/>
    </row>
    <row r="48" spans="1:26" ht="15.75" customHeight="1">
      <c r="A48" s="94"/>
      <c r="B48" s="97"/>
      <c r="C48" s="97"/>
      <c r="D48" s="97"/>
      <c r="E48" s="97"/>
      <c r="F48" s="97"/>
      <c r="G48" s="84"/>
      <c r="H48" s="84"/>
      <c r="I48" s="84"/>
      <c r="J48" s="84"/>
      <c r="K48" s="84"/>
      <c r="L48" s="84"/>
      <c r="M48" s="84"/>
      <c r="N48" s="84"/>
      <c r="O48" s="84"/>
      <c r="P48" s="84"/>
      <c r="Q48" s="84"/>
      <c r="R48" s="84"/>
      <c r="S48" s="84"/>
      <c r="T48" s="84"/>
      <c r="U48" s="84"/>
      <c r="V48" s="84"/>
      <c r="W48" s="84"/>
      <c r="X48" s="84"/>
      <c r="Y48" s="84"/>
      <c r="Z48" s="84"/>
    </row>
    <row r="49" spans="1:26" ht="15.75" customHeight="1">
      <c r="A49" s="94"/>
      <c r="B49" s="97"/>
      <c r="C49" s="97"/>
      <c r="D49" s="97"/>
      <c r="E49" s="97"/>
      <c r="F49" s="97"/>
      <c r="G49" s="84"/>
      <c r="H49" s="84"/>
      <c r="I49" s="84"/>
      <c r="J49" s="84"/>
      <c r="K49" s="84"/>
      <c r="L49" s="84"/>
      <c r="M49" s="84"/>
      <c r="N49" s="84"/>
      <c r="O49" s="84"/>
      <c r="P49" s="84"/>
      <c r="Q49" s="84"/>
      <c r="R49" s="84"/>
      <c r="S49" s="84"/>
      <c r="T49" s="84"/>
      <c r="U49" s="84"/>
      <c r="V49" s="84"/>
      <c r="W49" s="84"/>
      <c r="X49" s="84"/>
      <c r="Y49" s="84"/>
      <c r="Z49" s="84"/>
    </row>
    <row r="50" spans="1:26" ht="15.75" customHeight="1">
      <c r="A50" s="94"/>
      <c r="B50" s="97"/>
      <c r="C50" s="97"/>
      <c r="D50" s="97"/>
      <c r="E50" s="97"/>
      <c r="F50" s="97"/>
      <c r="G50" s="84"/>
      <c r="H50" s="84"/>
      <c r="I50" s="84"/>
      <c r="J50" s="84"/>
      <c r="K50" s="84"/>
      <c r="L50" s="84"/>
      <c r="M50" s="84"/>
      <c r="N50" s="84"/>
      <c r="O50" s="84"/>
      <c r="P50" s="84"/>
      <c r="Q50" s="84"/>
      <c r="R50" s="84"/>
      <c r="S50" s="84"/>
      <c r="T50" s="84"/>
      <c r="U50" s="84"/>
      <c r="V50" s="84"/>
      <c r="W50" s="84"/>
      <c r="X50" s="84"/>
      <c r="Y50" s="84"/>
      <c r="Z50" s="84"/>
    </row>
    <row r="51" spans="1:26" ht="15.75" customHeight="1">
      <c r="A51" s="94"/>
      <c r="B51" s="97"/>
      <c r="C51" s="97"/>
      <c r="D51" s="97"/>
      <c r="E51" s="97"/>
      <c r="F51" s="97"/>
      <c r="G51" s="84"/>
      <c r="H51" s="84"/>
      <c r="I51" s="84"/>
      <c r="J51" s="84"/>
      <c r="K51" s="84"/>
      <c r="L51" s="84"/>
      <c r="M51" s="84"/>
      <c r="N51" s="84"/>
      <c r="O51" s="84"/>
      <c r="P51" s="84"/>
      <c r="Q51" s="84"/>
      <c r="R51" s="84"/>
      <c r="S51" s="84"/>
      <c r="T51" s="84"/>
      <c r="U51" s="84"/>
      <c r="V51" s="84"/>
      <c r="W51" s="84"/>
      <c r="X51" s="84"/>
      <c r="Y51" s="84"/>
      <c r="Z51" s="84"/>
    </row>
    <row r="52" spans="1:26" ht="15.75" customHeight="1">
      <c r="A52" s="94"/>
      <c r="B52" s="97"/>
      <c r="C52" s="97"/>
      <c r="D52" s="97"/>
      <c r="E52" s="97"/>
      <c r="F52" s="97"/>
      <c r="G52" s="84"/>
      <c r="H52" s="84"/>
      <c r="I52" s="84"/>
      <c r="J52" s="84"/>
      <c r="K52" s="84"/>
      <c r="L52" s="84"/>
      <c r="M52" s="84"/>
      <c r="N52" s="84"/>
      <c r="O52" s="84"/>
      <c r="P52" s="84"/>
      <c r="Q52" s="84"/>
      <c r="R52" s="84"/>
      <c r="S52" s="84"/>
      <c r="T52" s="84"/>
      <c r="U52" s="84"/>
      <c r="V52" s="84"/>
      <c r="W52" s="84"/>
      <c r="X52" s="84"/>
      <c r="Y52" s="84"/>
      <c r="Z52" s="84"/>
    </row>
    <row r="53" spans="1:26" ht="15.75" customHeight="1">
      <c r="A53" s="94"/>
      <c r="B53" s="97"/>
      <c r="C53" s="97"/>
      <c r="D53" s="97"/>
      <c r="E53" s="97"/>
      <c r="F53" s="97"/>
      <c r="G53" s="84"/>
      <c r="H53" s="84"/>
      <c r="I53" s="84"/>
      <c r="J53" s="84"/>
      <c r="K53" s="84"/>
      <c r="L53" s="84"/>
      <c r="M53" s="84"/>
      <c r="N53" s="84"/>
      <c r="O53" s="84"/>
      <c r="P53" s="84"/>
      <c r="Q53" s="84"/>
      <c r="R53" s="84"/>
      <c r="S53" s="84"/>
      <c r="T53" s="84"/>
      <c r="U53" s="84"/>
      <c r="V53" s="84"/>
      <c r="W53" s="84"/>
      <c r="X53" s="84"/>
      <c r="Y53" s="84"/>
      <c r="Z53" s="84"/>
    </row>
    <row r="54" spans="1:26" ht="15.75" customHeight="1">
      <c r="A54" s="94"/>
      <c r="B54" s="97"/>
      <c r="C54" s="97"/>
      <c r="D54" s="97"/>
      <c r="E54" s="97"/>
      <c r="F54" s="97"/>
      <c r="G54" s="84"/>
      <c r="H54" s="84"/>
      <c r="I54" s="84"/>
      <c r="J54" s="84"/>
      <c r="K54" s="84"/>
      <c r="L54" s="84"/>
      <c r="M54" s="84"/>
      <c r="N54" s="84"/>
      <c r="O54" s="84"/>
      <c r="P54" s="84"/>
      <c r="Q54" s="84"/>
      <c r="R54" s="84"/>
      <c r="S54" s="84"/>
      <c r="T54" s="84"/>
      <c r="U54" s="84"/>
      <c r="V54" s="84"/>
      <c r="W54" s="84"/>
      <c r="X54" s="84"/>
      <c r="Y54" s="84"/>
      <c r="Z54" s="84"/>
    </row>
    <row r="55" spans="1:26" ht="15.75" customHeight="1">
      <c r="A55" s="94"/>
      <c r="B55" s="97"/>
      <c r="C55" s="97"/>
      <c r="D55" s="97"/>
      <c r="E55" s="97"/>
      <c r="F55" s="97"/>
      <c r="G55" s="84"/>
      <c r="H55" s="84"/>
      <c r="I55" s="84"/>
      <c r="J55" s="84"/>
      <c r="K55" s="84"/>
      <c r="L55" s="84"/>
      <c r="M55" s="84"/>
      <c r="N55" s="84"/>
      <c r="O55" s="84"/>
      <c r="P55" s="84"/>
      <c r="Q55" s="84"/>
      <c r="R55" s="84"/>
      <c r="S55" s="84"/>
      <c r="T55" s="84"/>
      <c r="U55" s="84"/>
      <c r="V55" s="84"/>
      <c r="W55" s="84"/>
      <c r="X55" s="84"/>
      <c r="Y55" s="84"/>
      <c r="Z55" s="84"/>
    </row>
    <row r="56" spans="1:26" ht="15.75" customHeight="1">
      <c r="A56" s="94"/>
      <c r="B56" s="97"/>
      <c r="C56" s="97"/>
      <c r="D56" s="97"/>
      <c r="E56" s="97"/>
      <c r="F56" s="97"/>
      <c r="G56" s="84"/>
      <c r="H56" s="84"/>
      <c r="I56" s="84"/>
      <c r="J56" s="84"/>
      <c r="K56" s="84"/>
      <c r="L56" s="84"/>
      <c r="M56" s="84"/>
      <c r="N56" s="84"/>
      <c r="O56" s="84"/>
      <c r="P56" s="84"/>
      <c r="Q56" s="84"/>
      <c r="R56" s="84"/>
      <c r="S56" s="84"/>
      <c r="T56" s="84"/>
      <c r="U56" s="84"/>
      <c r="V56" s="84"/>
      <c r="W56" s="84"/>
      <c r="X56" s="84"/>
      <c r="Y56" s="84"/>
      <c r="Z56" s="84"/>
    </row>
    <row r="57" spans="1:26" ht="15.75" customHeight="1">
      <c r="A57" s="94"/>
      <c r="B57" s="97"/>
      <c r="C57" s="97"/>
      <c r="D57" s="97"/>
      <c r="E57" s="97"/>
      <c r="F57" s="97"/>
      <c r="G57" s="84"/>
      <c r="H57" s="84"/>
      <c r="I57" s="84"/>
      <c r="J57" s="84"/>
      <c r="K57" s="84"/>
      <c r="L57" s="84"/>
      <c r="M57" s="84"/>
      <c r="N57" s="84"/>
      <c r="O57" s="84"/>
      <c r="P57" s="84"/>
      <c r="Q57" s="84"/>
      <c r="R57" s="84"/>
      <c r="S57" s="84"/>
      <c r="T57" s="84"/>
      <c r="U57" s="84"/>
      <c r="V57" s="84"/>
      <c r="W57" s="84"/>
      <c r="X57" s="84"/>
      <c r="Y57" s="84"/>
      <c r="Z57" s="84"/>
    </row>
    <row r="58" spans="1:26" ht="15.75" customHeight="1">
      <c r="A58" s="94"/>
      <c r="B58" s="97"/>
      <c r="C58" s="97"/>
      <c r="D58" s="97"/>
      <c r="E58" s="97"/>
      <c r="F58" s="97"/>
      <c r="G58" s="84"/>
      <c r="H58" s="84"/>
      <c r="I58" s="84"/>
      <c r="J58" s="84"/>
      <c r="K58" s="84"/>
      <c r="L58" s="84"/>
      <c r="M58" s="84"/>
      <c r="N58" s="84"/>
      <c r="O58" s="84"/>
      <c r="P58" s="84"/>
      <c r="Q58" s="84"/>
      <c r="R58" s="84"/>
      <c r="S58" s="84"/>
      <c r="T58" s="84"/>
      <c r="U58" s="84"/>
      <c r="V58" s="84"/>
      <c r="W58" s="84"/>
      <c r="X58" s="84"/>
      <c r="Y58" s="84"/>
      <c r="Z58" s="84"/>
    </row>
    <row r="59" spans="1:26" ht="15.75" customHeight="1">
      <c r="A59" s="94"/>
      <c r="B59" s="97"/>
      <c r="C59" s="97"/>
      <c r="D59" s="97"/>
      <c r="E59" s="97"/>
      <c r="F59" s="97"/>
      <c r="G59" s="84"/>
      <c r="H59" s="84"/>
      <c r="I59" s="84"/>
      <c r="J59" s="84"/>
      <c r="K59" s="84"/>
      <c r="L59" s="84"/>
      <c r="M59" s="84"/>
      <c r="N59" s="84"/>
      <c r="O59" s="84"/>
      <c r="P59" s="84"/>
      <c r="Q59" s="84"/>
      <c r="R59" s="84"/>
      <c r="S59" s="84"/>
      <c r="T59" s="84"/>
      <c r="U59" s="84"/>
      <c r="V59" s="84"/>
      <c r="W59" s="84"/>
      <c r="X59" s="84"/>
      <c r="Y59" s="84"/>
      <c r="Z59" s="84"/>
    </row>
    <row r="60" spans="1:26" ht="15.75" customHeight="1">
      <c r="A60" s="94"/>
      <c r="B60" s="97"/>
      <c r="C60" s="97"/>
      <c r="D60" s="97"/>
      <c r="E60" s="97"/>
      <c r="F60" s="97"/>
      <c r="G60" s="84"/>
      <c r="H60" s="84"/>
      <c r="I60" s="84"/>
      <c r="J60" s="84"/>
      <c r="K60" s="84"/>
      <c r="L60" s="84"/>
      <c r="M60" s="84"/>
      <c r="N60" s="84"/>
      <c r="O60" s="84"/>
      <c r="P60" s="84"/>
      <c r="Q60" s="84"/>
      <c r="R60" s="84"/>
      <c r="S60" s="84"/>
      <c r="T60" s="84"/>
      <c r="U60" s="84"/>
      <c r="V60" s="84"/>
      <c r="W60" s="84"/>
      <c r="X60" s="84"/>
      <c r="Y60" s="84"/>
      <c r="Z60" s="84"/>
    </row>
    <row r="61" spans="1:26" ht="15.75" customHeight="1">
      <c r="A61" s="94"/>
      <c r="B61" s="97"/>
      <c r="C61" s="97"/>
      <c r="D61" s="97"/>
      <c r="E61" s="97"/>
      <c r="F61" s="97"/>
      <c r="G61" s="84"/>
      <c r="H61" s="84"/>
      <c r="I61" s="84"/>
      <c r="J61" s="84"/>
      <c r="K61" s="84"/>
      <c r="L61" s="84"/>
      <c r="M61" s="84"/>
      <c r="N61" s="84"/>
      <c r="O61" s="84"/>
      <c r="P61" s="84"/>
      <c r="Q61" s="84"/>
      <c r="R61" s="84"/>
      <c r="S61" s="84"/>
      <c r="T61" s="84"/>
      <c r="U61" s="84"/>
      <c r="V61" s="84"/>
      <c r="W61" s="84"/>
      <c r="X61" s="84"/>
      <c r="Y61" s="84"/>
      <c r="Z61" s="84"/>
    </row>
    <row r="62" spans="1:26" ht="15.75" customHeight="1">
      <c r="A62" s="94"/>
      <c r="B62" s="97"/>
      <c r="C62" s="97"/>
      <c r="D62" s="97"/>
      <c r="E62" s="97"/>
      <c r="F62" s="97"/>
      <c r="G62" s="84"/>
      <c r="H62" s="84"/>
      <c r="I62" s="84"/>
      <c r="J62" s="84"/>
      <c r="K62" s="84"/>
      <c r="L62" s="84"/>
      <c r="M62" s="84"/>
      <c r="N62" s="84"/>
      <c r="O62" s="84"/>
      <c r="P62" s="84"/>
      <c r="Q62" s="84"/>
      <c r="R62" s="84"/>
      <c r="S62" s="84"/>
      <c r="T62" s="84"/>
      <c r="U62" s="84"/>
      <c r="V62" s="84"/>
      <c r="W62" s="84"/>
      <c r="X62" s="84"/>
      <c r="Y62" s="84"/>
      <c r="Z62" s="84"/>
    </row>
    <row r="63" spans="1:26" ht="15.75" customHeight="1">
      <c r="A63" s="94"/>
      <c r="B63" s="97"/>
      <c r="C63" s="97"/>
      <c r="D63" s="97"/>
      <c r="E63" s="97"/>
      <c r="F63" s="97"/>
      <c r="G63" s="84"/>
      <c r="H63" s="84"/>
      <c r="I63" s="84"/>
      <c r="J63" s="84"/>
      <c r="K63" s="84"/>
      <c r="L63" s="84"/>
      <c r="M63" s="84"/>
      <c r="N63" s="84"/>
      <c r="O63" s="84"/>
      <c r="P63" s="84"/>
      <c r="Q63" s="84"/>
      <c r="R63" s="84"/>
      <c r="S63" s="84"/>
      <c r="T63" s="84"/>
      <c r="U63" s="84"/>
      <c r="V63" s="84"/>
      <c r="W63" s="84"/>
      <c r="X63" s="84"/>
      <c r="Y63" s="84"/>
      <c r="Z63" s="84"/>
    </row>
    <row r="64" spans="1:26" ht="15.75" customHeight="1">
      <c r="A64" s="94"/>
      <c r="B64" s="97"/>
      <c r="C64" s="97"/>
      <c r="D64" s="97"/>
      <c r="E64" s="97"/>
      <c r="F64" s="97"/>
      <c r="G64" s="84"/>
      <c r="H64" s="84"/>
      <c r="I64" s="84"/>
      <c r="J64" s="84"/>
      <c r="K64" s="84"/>
      <c r="L64" s="84"/>
      <c r="M64" s="84"/>
      <c r="N64" s="84"/>
      <c r="O64" s="84"/>
      <c r="P64" s="84"/>
      <c r="Q64" s="84"/>
      <c r="R64" s="84"/>
      <c r="S64" s="84"/>
      <c r="T64" s="84"/>
      <c r="U64" s="84"/>
      <c r="V64" s="84"/>
      <c r="W64" s="84"/>
      <c r="X64" s="84"/>
      <c r="Y64" s="84"/>
      <c r="Z64" s="84"/>
    </row>
    <row r="65" spans="1:26" ht="15.75" customHeight="1">
      <c r="A65" s="94"/>
      <c r="B65" s="97"/>
      <c r="C65" s="97"/>
      <c r="D65" s="97"/>
      <c r="E65" s="97"/>
      <c r="F65" s="97"/>
      <c r="G65" s="84"/>
      <c r="H65" s="84"/>
      <c r="I65" s="84"/>
      <c r="J65" s="84"/>
      <c r="K65" s="84"/>
      <c r="L65" s="84"/>
      <c r="M65" s="84"/>
      <c r="N65" s="84"/>
      <c r="O65" s="84"/>
      <c r="P65" s="84"/>
      <c r="Q65" s="84"/>
      <c r="R65" s="84"/>
      <c r="S65" s="84"/>
      <c r="T65" s="84"/>
      <c r="U65" s="84"/>
      <c r="V65" s="84"/>
      <c r="W65" s="84"/>
      <c r="X65" s="84"/>
      <c r="Y65" s="84"/>
      <c r="Z65" s="84"/>
    </row>
    <row r="66" spans="1:26" ht="15.75" customHeight="1">
      <c r="A66" s="94"/>
      <c r="B66" s="97"/>
      <c r="C66" s="97"/>
      <c r="D66" s="97"/>
      <c r="E66" s="97"/>
      <c r="F66" s="97"/>
      <c r="G66" s="84"/>
      <c r="H66" s="84"/>
      <c r="I66" s="84"/>
      <c r="J66" s="84"/>
      <c r="K66" s="84"/>
      <c r="L66" s="84"/>
      <c r="M66" s="84"/>
      <c r="N66" s="84"/>
      <c r="O66" s="84"/>
      <c r="P66" s="84"/>
      <c r="Q66" s="84"/>
      <c r="R66" s="84"/>
      <c r="S66" s="84"/>
      <c r="T66" s="84"/>
      <c r="U66" s="84"/>
      <c r="V66" s="84"/>
      <c r="W66" s="84"/>
      <c r="X66" s="84"/>
      <c r="Y66" s="84"/>
      <c r="Z66" s="84"/>
    </row>
    <row r="67" spans="1:26" ht="15.75" customHeight="1">
      <c r="A67" s="94"/>
      <c r="B67" s="97"/>
      <c r="C67" s="97"/>
      <c r="D67" s="97"/>
      <c r="E67" s="97"/>
      <c r="F67" s="97"/>
      <c r="G67" s="84"/>
      <c r="H67" s="84"/>
      <c r="I67" s="84"/>
      <c r="J67" s="84"/>
      <c r="K67" s="84"/>
      <c r="L67" s="84"/>
      <c r="M67" s="84"/>
      <c r="N67" s="84"/>
      <c r="O67" s="84"/>
      <c r="P67" s="84"/>
      <c r="Q67" s="84"/>
      <c r="R67" s="84"/>
      <c r="S67" s="84"/>
      <c r="T67" s="84"/>
      <c r="U67" s="84"/>
      <c r="V67" s="84"/>
      <c r="W67" s="84"/>
      <c r="X67" s="84"/>
      <c r="Y67" s="84"/>
      <c r="Z67" s="84"/>
    </row>
    <row r="68" spans="1:26" ht="15.75" customHeight="1">
      <c r="A68" s="94"/>
      <c r="B68" s="97"/>
      <c r="C68" s="97"/>
      <c r="D68" s="97"/>
      <c r="E68" s="97"/>
      <c r="F68" s="97"/>
      <c r="G68" s="84"/>
      <c r="H68" s="84"/>
      <c r="I68" s="84"/>
      <c r="J68" s="84"/>
      <c r="K68" s="84"/>
      <c r="L68" s="84"/>
      <c r="M68" s="84"/>
      <c r="N68" s="84"/>
      <c r="O68" s="84"/>
      <c r="P68" s="84"/>
      <c r="Q68" s="84"/>
      <c r="R68" s="84"/>
      <c r="S68" s="84"/>
      <c r="T68" s="84"/>
      <c r="U68" s="84"/>
      <c r="V68" s="84"/>
      <c r="W68" s="84"/>
      <c r="X68" s="84"/>
      <c r="Y68" s="84"/>
      <c r="Z68" s="84"/>
    </row>
    <row r="69" spans="1:26" ht="15.75" customHeight="1">
      <c r="A69" s="94"/>
      <c r="B69" s="97"/>
      <c r="C69" s="97"/>
      <c r="D69" s="97"/>
      <c r="E69" s="97"/>
      <c r="F69" s="97"/>
      <c r="G69" s="84"/>
      <c r="H69" s="84"/>
      <c r="I69" s="84"/>
      <c r="J69" s="84"/>
      <c r="K69" s="84"/>
      <c r="L69" s="84"/>
      <c r="M69" s="84"/>
      <c r="N69" s="84"/>
      <c r="O69" s="84"/>
      <c r="P69" s="84"/>
      <c r="Q69" s="84"/>
      <c r="R69" s="84"/>
      <c r="S69" s="84"/>
      <c r="T69" s="84"/>
      <c r="U69" s="84"/>
      <c r="V69" s="84"/>
      <c r="W69" s="84"/>
      <c r="X69" s="84"/>
      <c r="Y69" s="84"/>
      <c r="Z69" s="84"/>
    </row>
    <row r="70" spans="1:26" ht="15.75" customHeight="1">
      <c r="A70" s="94"/>
      <c r="B70" s="97"/>
      <c r="C70" s="97"/>
      <c r="D70" s="97"/>
      <c r="E70" s="97"/>
      <c r="F70" s="97"/>
      <c r="G70" s="84"/>
      <c r="H70" s="84"/>
      <c r="I70" s="84"/>
      <c r="J70" s="84"/>
      <c r="K70" s="84"/>
      <c r="L70" s="84"/>
      <c r="M70" s="84"/>
      <c r="N70" s="84"/>
      <c r="O70" s="84"/>
      <c r="P70" s="84"/>
      <c r="Q70" s="84"/>
      <c r="R70" s="84"/>
      <c r="S70" s="84"/>
      <c r="T70" s="84"/>
      <c r="U70" s="84"/>
      <c r="V70" s="84"/>
      <c r="W70" s="84"/>
      <c r="X70" s="84"/>
      <c r="Y70" s="84"/>
      <c r="Z70" s="84"/>
    </row>
    <row r="71" spans="1:26" ht="15.75" customHeight="1">
      <c r="A71" s="94"/>
      <c r="B71" s="97"/>
      <c r="C71" s="97"/>
      <c r="D71" s="97"/>
      <c r="E71" s="97"/>
      <c r="F71" s="97"/>
      <c r="G71" s="84"/>
      <c r="H71" s="84"/>
      <c r="I71" s="84"/>
      <c r="J71" s="84"/>
      <c r="K71" s="84"/>
      <c r="L71" s="84"/>
      <c r="M71" s="84"/>
      <c r="N71" s="84"/>
      <c r="O71" s="84"/>
      <c r="P71" s="84"/>
      <c r="Q71" s="84"/>
      <c r="R71" s="84"/>
      <c r="S71" s="84"/>
      <c r="T71" s="84"/>
      <c r="U71" s="84"/>
      <c r="V71" s="84"/>
      <c r="W71" s="84"/>
      <c r="X71" s="84"/>
      <c r="Y71" s="84"/>
      <c r="Z71" s="84"/>
    </row>
    <row r="72" spans="1:26" ht="15.75" customHeight="1">
      <c r="A72" s="94"/>
      <c r="B72" s="97"/>
      <c r="C72" s="97"/>
      <c r="D72" s="97"/>
      <c r="E72" s="97"/>
      <c r="F72" s="97"/>
      <c r="G72" s="84"/>
      <c r="H72" s="84"/>
      <c r="I72" s="84"/>
      <c r="J72" s="84"/>
      <c r="K72" s="84"/>
      <c r="L72" s="84"/>
      <c r="M72" s="84"/>
      <c r="N72" s="84"/>
      <c r="O72" s="84"/>
      <c r="P72" s="84"/>
      <c r="Q72" s="84"/>
      <c r="R72" s="84"/>
      <c r="S72" s="84"/>
      <c r="T72" s="84"/>
      <c r="U72" s="84"/>
      <c r="V72" s="84"/>
      <c r="W72" s="84"/>
      <c r="X72" s="84"/>
      <c r="Y72" s="84"/>
      <c r="Z72" s="84"/>
    </row>
    <row r="73" spans="1:26" ht="15.75" customHeight="1">
      <c r="A73" s="94"/>
      <c r="B73" s="97"/>
      <c r="C73" s="97"/>
      <c r="D73" s="97"/>
      <c r="E73" s="97"/>
      <c r="F73" s="97"/>
      <c r="G73" s="84"/>
      <c r="H73" s="84"/>
      <c r="I73" s="84"/>
      <c r="J73" s="84"/>
      <c r="K73" s="84"/>
      <c r="L73" s="84"/>
      <c r="M73" s="84"/>
      <c r="N73" s="84"/>
      <c r="O73" s="84"/>
      <c r="P73" s="84"/>
      <c r="Q73" s="84"/>
      <c r="R73" s="84"/>
      <c r="S73" s="84"/>
      <c r="T73" s="84"/>
      <c r="U73" s="84"/>
      <c r="V73" s="84"/>
      <c r="W73" s="84"/>
      <c r="X73" s="84"/>
      <c r="Y73" s="84"/>
      <c r="Z73" s="84"/>
    </row>
    <row r="74" spans="1:26" ht="15.75" customHeight="1">
      <c r="A74" s="94"/>
      <c r="B74" s="97"/>
      <c r="C74" s="97"/>
      <c r="D74" s="97"/>
      <c r="E74" s="97"/>
      <c r="F74" s="97"/>
      <c r="G74" s="84"/>
      <c r="H74" s="84"/>
      <c r="I74" s="84"/>
      <c r="J74" s="84"/>
      <c r="K74" s="84"/>
      <c r="L74" s="84"/>
      <c r="M74" s="84"/>
      <c r="N74" s="84"/>
      <c r="O74" s="84"/>
      <c r="P74" s="84"/>
      <c r="Q74" s="84"/>
      <c r="R74" s="84"/>
      <c r="S74" s="84"/>
      <c r="T74" s="84"/>
      <c r="U74" s="84"/>
      <c r="V74" s="84"/>
      <c r="W74" s="84"/>
      <c r="X74" s="84"/>
      <c r="Y74" s="84"/>
      <c r="Z74" s="84"/>
    </row>
    <row r="75" spans="1:26" ht="15.75" customHeight="1">
      <c r="A75" s="94"/>
      <c r="B75" s="97"/>
      <c r="C75" s="97"/>
      <c r="D75" s="97"/>
      <c r="E75" s="97"/>
      <c r="F75" s="97"/>
      <c r="G75" s="84"/>
      <c r="H75" s="84"/>
      <c r="I75" s="84"/>
      <c r="J75" s="84"/>
      <c r="K75" s="84"/>
      <c r="L75" s="84"/>
      <c r="M75" s="84"/>
      <c r="N75" s="84"/>
      <c r="O75" s="84"/>
      <c r="P75" s="84"/>
      <c r="Q75" s="84"/>
      <c r="R75" s="84"/>
      <c r="S75" s="84"/>
      <c r="T75" s="84"/>
      <c r="U75" s="84"/>
      <c r="V75" s="84"/>
      <c r="W75" s="84"/>
      <c r="X75" s="84"/>
      <c r="Y75" s="84"/>
      <c r="Z75" s="84"/>
    </row>
    <row r="76" spans="1:26" ht="15.75" customHeight="1">
      <c r="A76" s="94"/>
      <c r="B76" s="97"/>
      <c r="C76" s="97"/>
      <c r="D76" s="97"/>
      <c r="E76" s="97"/>
      <c r="F76" s="97"/>
      <c r="G76" s="84"/>
      <c r="H76" s="84"/>
      <c r="I76" s="84"/>
      <c r="J76" s="84"/>
      <c r="K76" s="84"/>
      <c r="L76" s="84"/>
      <c r="M76" s="84"/>
      <c r="N76" s="84"/>
      <c r="O76" s="84"/>
      <c r="P76" s="84"/>
      <c r="Q76" s="84"/>
      <c r="R76" s="84"/>
      <c r="S76" s="84"/>
      <c r="T76" s="84"/>
      <c r="U76" s="84"/>
      <c r="V76" s="84"/>
      <c r="W76" s="84"/>
      <c r="X76" s="84"/>
      <c r="Y76" s="84"/>
      <c r="Z76" s="84"/>
    </row>
    <row r="77" spans="1:26" ht="15.75" customHeight="1">
      <c r="A77" s="94"/>
      <c r="B77" s="97"/>
      <c r="C77" s="97"/>
      <c r="D77" s="97"/>
      <c r="E77" s="97"/>
      <c r="F77" s="97"/>
      <c r="G77" s="84"/>
      <c r="H77" s="84"/>
      <c r="I77" s="84"/>
      <c r="J77" s="84"/>
      <c r="K77" s="84"/>
      <c r="L77" s="84"/>
      <c r="M77" s="84"/>
      <c r="N77" s="84"/>
      <c r="O77" s="84"/>
      <c r="P77" s="84"/>
      <c r="Q77" s="84"/>
      <c r="R77" s="84"/>
      <c r="S77" s="84"/>
      <c r="T77" s="84"/>
      <c r="U77" s="84"/>
      <c r="V77" s="84"/>
      <c r="W77" s="84"/>
      <c r="X77" s="84"/>
      <c r="Y77" s="84"/>
      <c r="Z77" s="84"/>
    </row>
    <row r="78" spans="1:26" ht="15.75" customHeight="1">
      <c r="A78" s="94"/>
      <c r="B78" s="97"/>
      <c r="C78" s="97"/>
      <c r="D78" s="97"/>
      <c r="E78" s="97"/>
      <c r="F78" s="97"/>
      <c r="G78" s="84"/>
      <c r="H78" s="84"/>
      <c r="I78" s="84"/>
      <c r="J78" s="84"/>
      <c r="K78" s="84"/>
      <c r="L78" s="84"/>
      <c r="M78" s="84"/>
      <c r="N78" s="84"/>
      <c r="O78" s="84"/>
      <c r="P78" s="84"/>
      <c r="Q78" s="84"/>
      <c r="R78" s="84"/>
      <c r="S78" s="84"/>
      <c r="T78" s="84"/>
      <c r="U78" s="84"/>
      <c r="V78" s="84"/>
      <c r="W78" s="84"/>
      <c r="X78" s="84"/>
      <c r="Y78" s="84"/>
      <c r="Z78" s="84"/>
    </row>
    <row r="79" spans="1:26" ht="15.75" customHeight="1">
      <c r="A79" s="94"/>
      <c r="B79" s="97"/>
      <c r="C79" s="97"/>
      <c r="D79" s="97"/>
      <c r="E79" s="97"/>
      <c r="F79" s="97"/>
      <c r="G79" s="84"/>
      <c r="H79" s="84"/>
      <c r="I79" s="84"/>
      <c r="J79" s="84"/>
      <c r="K79" s="84"/>
      <c r="L79" s="84"/>
      <c r="M79" s="84"/>
      <c r="N79" s="84"/>
      <c r="O79" s="84"/>
      <c r="P79" s="84"/>
      <c r="Q79" s="84"/>
      <c r="R79" s="84"/>
      <c r="S79" s="84"/>
      <c r="T79" s="84"/>
      <c r="U79" s="84"/>
      <c r="V79" s="84"/>
      <c r="W79" s="84"/>
      <c r="X79" s="84"/>
      <c r="Y79" s="84"/>
      <c r="Z79" s="84"/>
    </row>
    <row r="80" spans="1:26" ht="15.75" customHeight="1">
      <c r="A80" s="94"/>
      <c r="B80" s="97"/>
      <c r="C80" s="97"/>
      <c r="D80" s="97"/>
      <c r="E80" s="97"/>
      <c r="F80" s="97"/>
      <c r="G80" s="84"/>
      <c r="H80" s="84"/>
      <c r="I80" s="84"/>
      <c r="J80" s="84"/>
      <c r="K80" s="84"/>
      <c r="L80" s="84"/>
      <c r="M80" s="84"/>
      <c r="N80" s="84"/>
      <c r="O80" s="84"/>
      <c r="P80" s="84"/>
      <c r="Q80" s="84"/>
      <c r="R80" s="84"/>
      <c r="S80" s="84"/>
      <c r="T80" s="84"/>
      <c r="U80" s="84"/>
      <c r="V80" s="84"/>
      <c r="W80" s="84"/>
      <c r="X80" s="84"/>
      <c r="Y80" s="84"/>
      <c r="Z80" s="84"/>
    </row>
    <row r="81" spans="1:26" ht="15.75" customHeight="1">
      <c r="A81" s="94"/>
      <c r="B81" s="97"/>
      <c r="C81" s="97"/>
      <c r="D81" s="97"/>
      <c r="E81" s="97"/>
      <c r="F81" s="97"/>
      <c r="G81" s="84"/>
      <c r="H81" s="84"/>
      <c r="I81" s="84"/>
      <c r="J81" s="84"/>
      <c r="K81" s="84"/>
      <c r="L81" s="84"/>
      <c r="M81" s="84"/>
      <c r="N81" s="84"/>
      <c r="O81" s="84"/>
      <c r="P81" s="84"/>
      <c r="Q81" s="84"/>
      <c r="R81" s="84"/>
      <c r="S81" s="84"/>
      <c r="T81" s="84"/>
      <c r="U81" s="84"/>
      <c r="V81" s="84"/>
      <c r="W81" s="84"/>
      <c r="X81" s="84"/>
      <c r="Y81" s="84"/>
      <c r="Z81" s="84"/>
    </row>
    <row r="82" spans="1:26" ht="15.75" customHeight="1">
      <c r="A82" s="94"/>
      <c r="B82" s="97"/>
      <c r="C82" s="97"/>
      <c r="D82" s="97"/>
      <c r="E82" s="97"/>
      <c r="F82" s="97"/>
      <c r="G82" s="84"/>
      <c r="H82" s="84"/>
      <c r="I82" s="84"/>
      <c r="J82" s="84"/>
      <c r="K82" s="84"/>
      <c r="L82" s="84"/>
      <c r="M82" s="84"/>
      <c r="N82" s="84"/>
      <c r="O82" s="84"/>
      <c r="P82" s="84"/>
      <c r="Q82" s="84"/>
      <c r="R82" s="84"/>
      <c r="S82" s="84"/>
      <c r="T82" s="84"/>
      <c r="U82" s="84"/>
      <c r="V82" s="84"/>
      <c r="W82" s="84"/>
      <c r="X82" s="84"/>
      <c r="Y82" s="84"/>
      <c r="Z82" s="84"/>
    </row>
    <row r="83" spans="1:26" ht="15.75" customHeight="1">
      <c r="A83" s="94"/>
      <c r="B83" s="97"/>
      <c r="C83" s="97"/>
      <c r="D83" s="97"/>
      <c r="E83" s="97"/>
      <c r="F83" s="97"/>
      <c r="G83" s="84"/>
      <c r="H83" s="84"/>
      <c r="I83" s="84"/>
      <c r="J83" s="84"/>
      <c r="K83" s="84"/>
      <c r="L83" s="84"/>
      <c r="M83" s="84"/>
      <c r="N83" s="84"/>
      <c r="O83" s="84"/>
      <c r="P83" s="84"/>
      <c r="Q83" s="84"/>
      <c r="R83" s="84"/>
      <c r="S83" s="84"/>
      <c r="T83" s="84"/>
      <c r="U83" s="84"/>
      <c r="V83" s="84"/>
      <c r="W83" s="84"/>
      <c r="X83" s="84"/>
      <c r="Y83" s="84"/>
      <c r="Z83" s="84"/>
    </row>
    <row r="84" spans="1:26" ht="15.75" customHeight="1">
      <c r="A84" s="94"/>
      <c r="B84" s="97"/>
      <c r="C84" s="97"/>
      <c r="D84" s="97"/>
      <c r="E84" s="97"/>
      <c r="F84" s="97"/>
      <c r="G84" s="84"/>
      <c r="H84" s="84"/>
      <c r="I84" s="84"/>
      <c r="J84" s="84"/>
      <c r="K84" s="84"/>
      <c r="L84" s="84"/>
      <c r="M84" s="84"/>
      <c r="N84" s="84"/>
      <c r="O84" s="84"/>
      <c r="P84" s="84"/>
      <c r="Q84" s="84"/>
      <c r="R84" s="84"/>
      <c r="S84" s="84"/>
      <c r="T84" s="84"/>
      <c r="U84" s="84"/>
      <c r="V84" s="84"/>
      <c r="W84" s="84"/>
      <c r="X84" s="84"/>
      <c r="Y84" s="84"/>
      <c r="Z84" s="84"/>
    </row>
    <row r="85" spans="1:26" ht="15.75" customHeight="1">
      <c r="A85" s="94"/>
      <c r="B85" s="97"/>
      <c r="C85" s="97"/>
      <c r="D85" s="97"/>
      <c r="E85" s="97"/>
      <c r="F85" s="97"/>
      <c r="G85" s="84"/>
      <c r="H85" s="84"/>
      <c r="I85" s="84"/>
      <c r="J85" s="84"/>
      <c r="K85" s="84"/>
      <c r="L85" s="84"/>
      <c r="M85" s="84"/>
      <c r="N85" s="84"/>
      <c r="O85" s="84"/>
      <c r="P85" s="84"/>
      <c r="Q85" s="84"/>
      <c r="R85" s="84"/>
      <c r="S85" s="84"/>
      <c r="T85" s="84"/>
      <c r="U85" s="84"/>
      <c r="V85" s="84"/>
      <c r="W85" s="84"/>
      <c r="X85" s="84"/>
      <c r="Y85" s="84"/>
      <c r="Z85" s="84"/>
    </row>
    <row r="86" spans="1:26" ht="15.75" customHeight="1">
      <c r="A86" s="94"/>
      <c r="B86" s="97"/>
      <c r="C86" s="97"/>
      <c r="D86" s="97"/>
      <c r="E86" s="97"/>
      <c r="F86" s="97"/>
      <c r="G86" s="84"/>
      <c r="H86" s="84"/>
      <c r="I86" s="84"/>
      <c r="J86" s="84"/>
      <c r="K86" s="84"/>
      <c r="L86" s="84"/>
      <c r="M86" s="84"/>
      <c r="N86" s="84"/>
      <c r="O86" s="84"/>
      <c r="P86" s="84"/>
      <c r="Q86" s="84"/>
      <c r="R86" s="84"/>
      <c r="S86" s="84"/>
      <c r="T86" s="84"/>
      <c r="U86" s="84"/>
      <c r="V86" s="84"/>
      <c r="W86" s="84"/>
      <c r="X86" s="84"/>
      <c r="Y86" s="84"/>
      <c r="Z86" s="84"/>
    </row>
    <row r="87" spans="1:26" ht="15.75" customHeight="1">
      <c r="A87" s="94"/>
      <c r="B87" s="97"/>
      <c r="C87" s="97"/>
      <c r="D87" s="97"/>
      <c r="E87" s="97"/>
      <c r="F87" s="97"/>
      <c r="G87" s="84"/>
      <c r="H87" s="84"/>
      <c r="I87" s="84"/>
      <c r="J87" s="84"/>
      <c r="K87" s="84"/>
      <c r="L87" s="84"/>
      <c r="M87" s="84"/>
      <c r="N87" s="84"/>
      <c r="O87" s="84"/>
      <c r="P87" s="84"/>
      <c r="Q87" s="84"/>
      <c r="R87" s="84"/>
      <c r="S87" s="84"/>
      <c r="T87" s="84"/>
      <c r="U87" s="84"/>
      <c r="V87" s="84"/>
      <c r="W87" s="84"/>
      <c r="X87" s="84"/>
      <c r="Y87" s="84"/>
      <c r="Z87" s="84"/>
    </row>
    <row r="88" spans="1:26" ht="15.75" customHeight="1">
      <c r="A88" s="94"/>
      <c r="B88" s="97"/>
      <c r="C88" s="97"/>
      <c r="D88" s="97"/>
      <c r="E88" s="97"/>
      <c r="F88" s="97"/>
      <c r="G88" s="84"/>
      <c r="H88" s="84"/>
      <c r="I88" s="84"/>
      <c r="J88" s="84"/>
      <c r="K88" s="84"/>
      <c r="L88" s="84"/>
      <c r="M88" s="84"/>
      <c r="N88" s="84"/>
      <c r="O88" s="84"/>
      <c r="P88" s="84"/>
      <c r="Q88" s="84"/>
      <c r="R88" s="84"/>
      <c r="S88" s="84"/>
      <c r="T88" s="84"/>
      <c r="U88" s="84"/>
      <c r="V88" s="84"/>
      <c r="W88" s="84"/>
      <c r="X88" s="84"/>
      <c r="Y88" s="84"/>
      <c r="Z88" s="84"/>
    </row>
    <row r="89" spans="1:26" ht="15.75" customHeight="1">
      <c r="A89" s="94"/>
      <c r="B89" s="97"/>
      <c r="C89" s="97"/>
      <c r="D89" s="97"/>
      <c r="E89" s="97"/>
      <c r="F89" s="97"/>
      <c r="G89" s="84"/>
      <c r="H89" s="84"/>
      <c r="I89" s="84"/>
      <c r="J89" s="84"/>
      <c r="K89" s="84"/>
      <c r="L89" s="84"/>
      <c r="M89" s="84"/>
      <c r="N89" s="84"/>
      <c r="O89" s="84"/>
      <c r="P89" s="84"/>
      <c r="Q89" s="84"/>
      <c r="R89" s="84"/>
      <c r="S89" s="84"/>
      <c r="T89" s="84"/>
      <c r="U89" s="84"/>
      <c r="V89" s="84"/>
      <c r="W89" s="84"/>
      <c r="X89" s="84"/>
      <c r="Y89" s="84"/>
      <c r="Z89" s="84"/>
    </row>
    <row r="90" spans="1:26" ht="15.75" customHeight="1">
      <c r="A90" s="94"/>
      <c r="B90" s="97"/>
      <c r="C90" s="97"/>
      <c r="D90" s="97"/>
      <c r="E90" s="97"/>
      <c r="F90" s="97"/>
      <c r="G90" s="84"/>
      <c r="H90" s="84"/>
      <c r="I90" s="84"/>
      <c r="J90" s="84"/>
      <c r="K90" s="84"/>
      <c r="L90" s="84"/>
      <c r="M90" s="84"/>
      <c r="N90" s="84"/>
      <c r="O90" s="84"/>
      <c r="P90" s="84"/>
      <c r="Q90" s="84"/>
      <c r="R90" s="84"/>
      <c r="S90" s="84"/>
      <c r="T90" s="84"/>
      <c r="U90" s="84"/>
      <c r="V90" s="84"/>
      <c r="W90" s="84"/>
      <c r="X90" s="84"/>
      <c r="Y90" s="84"/>
      <c r="Z90" s="84"/>
    </row>
    <row r="91" spans="1:26" ht="15.75" customHeight="1">
      <c r="A91" s="94"/>
      <c r="B91" s="97"/>
      <c r="C91" s="97"/>
      <c r="D91" s="97"/>
      <c r="E91" s="97"/>
      <c r="F91" s="97"/>
      <c r="G91" s="84"/>
      <c r="H91" s="84"/>
      <c r="I91" s="84"/>
      <c r="J91" s="84"/>
      <c r="K91" s="84"/>
      <c r="L91" s="84"/>
      <c r="M91" s="84"/>
      <c r="N91" s="84"/>
      <c r="O91" s="84"/>
      <c r="P91" s="84"/>
      <c r="Q91" s="84"/>
      <c r="R91" s="84"/>
      <c r="S91" s="84"/>
      <c r="T91" s="84"/>
      <c r="U91" s="84"/>
      <c r="V91" s="84"/>
      <c r="W91" s="84"/>
      <c r="X91" s="84"/>
      <c r="Y91" s="84"/>
      <c r="Z91" s="84"/>
    </row>
    <row r="92" spans="1:26" ht="15.75" customHeight="1">
      <c r="A92" s="94"/>
      <c r="B92" s="97"/>
      <c r="C92" s="97"/>
      <c r="D92" s="97"/>
      <c r="E92" s="97"/>
      <c r="F92" s="97"/>
      <c r="G92" s="84"/>
      <c r="H92" s="84"/>
      <c r="I92" s="84"/>
      <c r="J92" s="84"/>
      <c r="K92" s="84"/>
      <c r="L92" s="84"/>
      <c r="M92" s="84"/>
      <c r="N92" s="84"/>
      <c r="O92" s="84"/>
      <c r="P92" s="84"/>
      <c r="Q92" s="84"/>
      <c r="R92" s="84"/>
      <c r="S92" s="84"/>
      <c r="T92" s="84"/>
      <c r="U92" s="84"/>
      <c r="V92" s="84"/>
      <c r="W92" s="84"/>
      <c r="X92" s="84"/>
      <c r="Y92" s="84"/>
      <c r="Z92" s="84"/>
    </row>
    <row r="93" spans="1:26" ht="15.75" customHeight="1">
      <c r="A93" s="94"/>
      <c r="B93" s="97"/>
      <c r="C93" s="97"/>
      <c r="D93" s="97"/>
      <c r="E93" s="97"/>
      <c r="F93" s="97"/>
      <c r="G93" s="84"/>
      <c r="H93" s="84"/>
      <c r="I93" s="84"/>
      <c r="J93" s="84"/>
      <c r="K93" s="84"/>
      <c r="L93" s="84"/>
      <c r="M93" s="84"/>
      <c r="N93" s="84"/>
      <c r="O93" s="84"/>
      <c r="P93" s="84"/>
      <c r="Q93" s="84"/>
      <c r="R93" s="84"/>
      <c r="S93" s="84"/>
      <c r="T93" s="84"/>
      <c r="U93" s="84"/>
      <c r="V93" s="84"/>
      <c r="W93" s="84"/>
      <c r="X93" s="84"/>
      <c r="Y93" s="84"/>
      <c r="Z93" s="84"/>
    </row>
    <row r="94" spans="1:26" ht="15.75" customHeight="1">
      <c r="A94" s="94"/>
      <c r="B94" s="97"/>
      <c r="C94" s="97"/>
      <c r="D94" s="97"/>
      <c r="E94" s="97"/>
      <c r="F94" s="97"/>
      <c r="G94" s="84"/>
      <c r="H94" s="84"/>
      <c r="I94" s="84"/>
      <c r="J94" s="84"/>
      <c r="K94" s="84"/>
      <c r="L94" s="84"/>
      <c r="M94" s="84"/>
      <c r="N94" s="84"/>
      <c r="O94" s="84"/>
      <c r="P94" s="84"/>
      <c r="Q94" s="84"/>
      <c r="R94" s="84"/>
      <c r="S94" s="84"/>
      <c r="T94" s="84"/>
      <c r="U94" s="84"/>
      <c r="V94" s="84"/>
      <c r="W94" s="84"/>
      <c r="X94" s="84"/>
      <c r="Y94" s="84"/>
      <c r="Z94" s="84"/>
    </row>
    <row r="95" spans="1:26" ht="15.75" customHeight="1">
      <c r="A95" s="94"/>
      <c r="B95" s="97"/>
      <c r="C95" s="97"/>
      <c r="D95" s="97"/>
      <c r="E95" s="97"/>
      <c r="F95" s="97"/>
      <c r="G95" s="84"/>
      <c r="H95" s="84"/>
      <c r="I95" s="84"/>
      <c r="J95" s="84"/>
      <c r="K95" s="84"/>
      <c r="L95" s="84"/>
      <c r="M95" s="84"/>
      <c r="N95" s="84"/>
      <c r="O95" s="84"/>
      <c r="P95" s="84"/>
      <c r="Q95" s="84"/>
      <c r="R95" s="84"/>
      <c r="S95" s="84"/>
      <c r="T95" s="84"/>
      <c r="U95" s="84"/>
      <c r="V95" s="84"/>
      <c r="W95" s="84"/>
      <c r="X95" s="84"/>
      <c r="Y95" s="84"/>
      <c r="Z95" s="84"/>
    </row>
    <row r="96" spans="1:26" ht="15.75" customHeight="1">
      <c r="A96" s="94"/>
      <c r="B96" s="97"/>
      <c r="C96" s="97"/>
      <c r="D96" s="97"/>
      <c r="E96" s="97"/>
      <c r="F96" s="97"/>
      <c r="G96" s="84"/>
      <c r="H96" s="84"/>
      <c r="I96" s="84"/>
      <c r="J96" s="84"/>
      <c r="K96" s="84"/>
      <c r="L96" s="84"/>
      <c r="M96" s="84"/>
      <c r="N96" s="84"/>
      <c r="O96" s="84"/>
      <c r="P96" s="84"/>
      <c r="Q96" s="84"/>
      <c r="R96" s="84"/>
      <c r="S96" s="84"/>
      <c r="T96" s="84"/>
      <c r="U96" s="84"/>
      <c r="V96" s="84"/>
      <c r="W96" s="84"/>
      <c r="X96" s="84"/>
      <c r="Y96" s="84"/>
      <c r="Z96" s="84"/>
    </row>
    <row r="97" spans="1:26" ht="15.75" customHeight="1">
      <c r="A97" s="94"/>
      <c r="B97" s="97"/>
      <c r="C97" s="97"/>
      <c r="D97" s="97"/>
      <c r="E97" s="97"/>
      <c r="F97" s="97"/>
      <c r="G97" s="84"/>
      <c r="H97" s="84"/>
      <c r="I97" s="84"/>
      <c r="J97" s="84"/>
      <c r="K97" s="84"/>
      <c r="L97" s="84"/>
      <c r="M97" s="84"/>
      <c r="N97" s="84"/>
      <c r="O97" s="84"/>
      <c r="P97" s="84"/>
      <c r="Q97" s="84"/>
      <c r="R97" s="84"/>
      <c r="S97" s="84"/>
      <c r="T97" s="84"/>
      <c r="U97" s="84"/>
      <c r="V97" s="84"/>
      <c r="W97" s="84"/>
      <c r="X97" s="84"/>
      <c r="Y97" s="84"/>
      <c r="Z97" s="84"/>
    </row>
    <row r="98" spans="1:26" ht="15.75" customHeight="1">
      <c r="A98" s="94"/>
      <c r="B98" s="97"/>
      <c r="C98" s="97"/>
      <c r="D98" s="97"/>
      <c r="E98" s="97"/>
      <c r="F98" s="97"/>
      <c r="G98" s="84"/>
      <c r="H98" s="84"/>
      <c r="I98" s="84"/>
      <c r="J98" s="84"/>
      <c r="K98" s="84"/>
      <c r="L98" s="84"/>
      <c r="M98" s="84"/>
      <c r="N98" s="84"/>
      <c r="O98" s="84"/>
      <c r="P98" s="84"/>
      <c r="Q98" s="84"/>
      <c r="R98" s="84"/>
      <c r="S98" s="84"/>
      <c r="T98" s="84"/>
      <c r="U98" s="84"/>
      <c r="V98" s="84"/>
      <c r="W98" s="84"/>
      <c r="X98" s="84"/>
      <c r="Y98" s="84"/>
      <c r="Z98" s="84"/>
    </row>
    <row r="99" spans="1:26" ht="15.75" customHeight="1">
      <c r="A99" s="94"/>
      <c r="B99" s="97"/>
      <c r="C99" s="97"/>
      <c r="D99" s="97"/>
      <c r="E99" s="97"/>
      <c r="F99" s="97"/>
      <c r="G99" s="84"/>
      <c r="H99" s="84"/>
      <c r="I99" s="84"/>
      <c r="J99" s="84"/>
      <c r="K99" s="84"/>
      <c r="L99" s="84"/>
      <c r="M99" s="84"/>
      <c r="N99" s="84"/>
      <c r="O99" s="84"/>
      <c r="P99" s="84"/>
      <c r="Q99" s="84"/>
      <c r="R99" s="84"/>
      <c r="S99" s="84"/>
      <c r="T99" s="84"/>
      <c r="U99" s="84"/>
      <c r="V99" s="84"/>
      <c r="W99" s="84"/>
      <c r="X99" s="84"/>
      <c r="Y99" s="84"/>
      <c r="Z99" s="84"/>
    </row>
    <row r="100" spans="1:26" ht="15.75" customHeight="1">
      <c r="A100" s="94"/>
      <c r="B100" s="97"/>
      <c r="C100" s="97"/>
      <c r="D100" s="97"/>
      <c r="E100" s="97"/>
      <c r="F100" s="97"/>
      <c r="G100" s="84"/>
      <c r="H100" s="84"/>
      <c r="I100" s="84"/>
      <c r="J100" s="84"/>
      <c r="K100" s="84"/>
      <c r="L100" s="84"/>
      <c r="M100" s="84"/>
      <c r="N100" s="84"/>
      <c r="O100" s="84"/>
      <c r="P100" s="84"/>
      <c r="Q100" s="84"/>
      <c r="R100" s="84"/>
      <c r="S100" s="84"/>
      <c r="T100" s="84"/>
      <c r="U100" s="84"/>
      <c r="V100" s="84"/>
      <c r="W100" s="84"/>
      <c r="X100" s="84"/>
      <c r="Y100" s="84"/>
      <c r="Z100" s="84"/>
    </row>
    <row r="101" spans="1:26" ht="15.75" customHeight="1">
      <c r="A101" s="94"/>
      <c r="B101" s="97"/>
      <c r="C101" s="97"/>
      <c r="D101" s="97"/>
      <c r="E101" s="97"/>
      <c r="F101" s="97"/>
      <c r="G101" s="84"/>
      <c r="H101" s="84"/>
      <c r="I101" s="84"/>
      <c r="J101" s="84"/>
      <c r="K101" s="84"/>
      <c r="L101" s="84"/>
      <c r="M101" s="84"/>
      <c r="N101" s="84"/>
      <c r="O101" s="84"/>
      <c r="P101" s="84"/>
      <c r="Q101" s="84"/>
      <c r="R101" s="84"/>
      <c r="S101" s="84"/>
      <c r="T101" s="84"/>
      <c r="U101" s="84"/>
      <c r="V101" s="84"/>
      <c r="W101" s="84"/>
      <c r="X101" s="84"/>
      <c r="Y101" s="84"/>
      <c r="Z101" s="84"/>
    </row>
    <row r="102" spans="1:26" ht="15.75" customHeight="1">
      <c r="A102" s="94"/>
      <c r="B102" s="97"/>
      <c r="C102" s="97"/>
      <c r="D102" s="97"/>
      <c r="E102" s="97"/>
      <c r="F102" s="97"/>
      <c r="G102" s="84"/>
      <c r="H102" s="84"/>
      <c r="I102" s="84"/>
      <c r="J102" s="84"/>
      <c r="K102" s="84"/>
      <c r="L102" s="84"/>
      <c r="M102" s="84"/>
      <c r="N102" s="84"/>
      <c r="O102" s="84"/>
      <c r="P102" s="84"/>
      <c r="Q102" s="84"/>
      <c r="R102" s="84"/>
      <c r="S102" s="84"/>
      <c r="T102" s="84"/>
      <c r="U102" s="84"/>
      <c r="V102" s="84"/>
      <c r="W102" s="84"/>
      <c r="X102" s="84"/>
      <c r="Y102" s="84"/>
      <c r="Z102" s="84"/>
    </row>
    <row r="103" spans="1:26" ht="15.75" customHeight="1">
      <c r="A103" s="94"/>
      <c r="B103" s="97"/>
      <c r="C103" s="97"/>
      <c r="D103" s="97"/>
      <c r="E103" s="97"/>
      <c r="F103" s="97"/>
      <c r="G103" s="84"/>
      <c r="H103" s="84"/>
      <c r="I103" s="84"/>
      <c r="J103" s="84"/>
      <c r="K103" s="84"/>
      <c r="L103" s="84"/>
      <c r="M103" s="84"/>
      <c r="N103" s="84"/>
      <c r="O103" s="84"/>
      <c r="P103" s="84"/>
      <c r="Q103" s="84"/>
      <c r="R103" s="84"/>
      <c r="S103" s="84"/>
      <c r="T103" s="84"/>
      <c r="U103" s="84"/>
      <c r="V103" s="84"/>
      <c r="W103" s="84"/>
      <c r="X103" s="84"/>
      <c r="Y103" s="84"/>
      <c r="Z103" s="84"/>
    </row>
    <row r="104" spans="1:26" ht="15.75" customHeight="1">
      <c r="A104" s="94"/>
      <c r="B104" s="97"/>
      <c r="C104" s="97"/>
      <c r="D104" s="97"/>
      <c r="E104" s="97"/>
      <c r="F104" s="97"/>
      <c r="G104" s="84"/>
      <c r="H104" s="84"/>
      <c r="I104" s="84"/>
      <c r="J104" s="84"/>
      <c r="K104" s="84"/>
      <c r="L104" s="84"/>
      <c r="M104" s="84"/>
      <c r="N104" s="84"/>
      <c r="O104" s="84"/>
      <c r="P104" s="84"/>
      <c r="Q104" s="84"/>
      <c r="R104" s="84"/>
      <c r="S104" s="84"/>
      <c r="T104" s="84"/>
      <c r="U104" s="84"/>
      <c r="V104" s="84"/>
      <c r="W104" s="84"/>
      <c r="X104" s="84"/>
      <c r="Y104" s="84"/>
      <c r="Z104" s="84"/>
    </row>
    <row r="105" spans="1:26" ht="15.75" customHeight="1">
      <c r="A105" s="94"/>
      <c r="B105" s="97"/>
      <c r="C105" s="97"/>
      <c r="D105" s="97"/>
      <c r="E105" s="97"/>
      <c r="F105" s="97"/>
      <c r="G105" s="84"/>
      <c r="H105" s="84"/>
      <c r="I105" s="84"/>
      <c r="J105" s="84"/>
      <c r="K105" s="84"/>
      <c r="L105" s="84"/>
      <c r="M105" s="84"/>
      <c r="N105" s="84"/>
      <c r="O105" s="84"/>
      <c r="P105" s="84"/>
      <c r="Q105" s="84"/>
      <c r="R105" s="84"/>
      <c r="S105" s="84"/>
      <c r="T105" s="84"/>
      <c r="U105" s="84"/>
      <c r="V105" s="84"/>
      <c r="W105" s="84"/>
      <c r="X105" s="84"/>
      <c r="Y105" s="84"/>
      <c r="Z105" s="84"/>
    </row>
    <row r="106" spans="1:26" ht="15.75" customHeight="1">
      <c r="A106" s="94"/>
      <c r="B106" s="97"/>
      <c r="C106" s="97"/>
      <c r="D106" s="97"/>
      <c r="E106" s="97"/>
      <c r="F106" s="97"/>
      <c r="G106" s="84"/>
      <c r="H106" s="84"/>
      <c r="I106" s="84"/>
      <c r="J106" s="84"/>
      <c r="K106" s="84"/>
      <c r="L106" s="84"/>
      <c r="M106" s="84"/>
      <c r="N106" s="84"/>
      <c r="O106" s="84"/>
      <c r="P106" s="84"/>
      <c r="Q106" s="84"/>
      <c r="R106" s="84"/>
      <c r="S106" s="84"/>
      <c r="T106" s="84"/>
      <c r="U106" s="84"/>
      <c r="V106" s="84"/>
      <c r="W106" s="84"/>
      <c r="X106" s="84"/>
      <c r="Y106" s="84"/>
      <c r="Z106" s="84"/>
    </row>
    <row r="107" spans="1:26" ht="15.75" customHeight="1">
      <c r="A107" s="94"/>
      <c r="B107" s="97"/>
      <c r="C107" s="97"/>
      <c r="D107" s="97"/>
      <c r="E107" s="97"/>
      <c r="F107" s="97"/>
      <c r="G107" s="84"/>
      <c r="H107" s="84"/>
      <c r="I107" s="84"/>
      <c r="J107" s="84"/>
      <c r="K107" s="84"/>
      <c r="L107" s="84"/>
      <c r="M107" s="84"/>
      <c r="N107" s="84"/>
      <c r="O107" s="84"/>
      <c r="P107" s="84"/>
      <c r="Q107" s="84"/>
      <c r="R107" s="84"/>
      <c r="S107" s="84"/>
      <c r="T107" s="84"/>
      <c r="U107" s="84"/>
      <c r="V107" s="84"/>
      <c r="W107" s="84"/>
      <c r="X107" s="84"/>
      <c r="Y107" s="84"/>
      <c r="Z107" s="84"/>
    </row>
    <row r="108" spans="1:26" ht="15.75" customHeight="1">
      <c r="A108" s="94"/>
      <c r="B108" s="97"/>
      <c r="C108" s="97"/>
      <c r="D108" s="97"/>
      <c r="E108" s="97"/>
      <c r="F108" s="97"/>
      <c r="G108" s="84"/>
      <c r="H108" s="84"/>
      <c r="I108" s="84"/>
      <c r="J108" s="84"/>
      <c r="K108" s="84"/>
      <c r="L108" s="84"/>
      <c r="M108" s="84"/>
      <c r="N108" s="84"/>
      <c r="O108" s="84"/>
      <c r="P108" s="84"/>
      <c r="Q108" s="84"/>
      <c r="R108" s="84"/>
      <c r="S108" s="84"/>
      <c r="T108" s="84"/>
      <c r="U108" s="84"/>
      <c r="V108" s="84"/>
      <c r="W108" s="84"/>
      <c r="X108" s="84"/>
      <c r="Y108" s="84"/>
      <c r="Z108" s="84"/>
    </row>
    <row r="109" spans="1:26" ht="15.75" customHeight="1">
      <c r="A109" s="94"/>
      <c r="B109" s="97"/>
      <c r="C109" s="97"/>
      <c r="D109" s="97"/>
      <c r="E109" s="97"/>
      <c r="F109" s="97"/>
      <c r="G109" s="84"/>
      <c r="H109" s="84"/>
      <c r="I109" s="84"/>
      <c r="J109" s="84"/>
      <c r="K109" s="84"/>
      <c r="L109" s="84"/>
      <c r="M109" s="84"/>
      <c r="N109" s="84"/>
      <c r="O109" s="84"/>
      <c r="P109" s="84"/>
      <c r="Q109" s="84"/>
      <c r="R109" s="84"/>
      <c r="S109" s="84"/>
      <c r="T109" s="84"/>
      <c r="U109" s="84"/>
      <c r="V109" s="84"/>
      <c r="W109" s="84"/>
      <c r="X109" s="84"/>
      <c r="Y109" s="84"/>
      <c r="Z109" s="84"/>
    </row>
    <row r="110" spans="1:26" ht="15.75" customHeight="1">
      <c r="A110" s="94"/>
      <c r="B110" s="97"/>
      <c r="C110" s="97"/>
      <c r="D110" s="97"/>
      <c r="E110" s="97"/>
      <c r="F110" s="97"/>
      <c r="G110" s="84"/>
      <c r="H110" s="84"/>
      <c r="I110" s="84"/>
      <c r="J110" s="84"/>
      <c r="K110" s="84"/>
      <c r="L110" s="84"/>
      <c r="M110" s="84"/>
      <c r="N110" s="84"/>
      <c r="O110" s="84"/>
      <c r="P110" s="84"/>
      <c r="Q110" s="84"/>
      <c r="R110" s="84"/>
      <c r="S110" s="84"/>
      <c r="T110" s="84"/>
      <c r="U110" s="84"/>
      <c r="V110" s="84"/>
      <c r="W110" s="84"/>
      <c r="X110" s="84"/>
      <c r="Y110" s="84"/>
      <c r="Z110" s="84"/>
    </row>
    <row r="111" spans="1:26" ht="15.75" customHeight="1">
      <c r="A111" s="94"/>
      <c r="B111" s="97"/>
      <c r="C111" s="97"/>
      <c r="D111" s="97"/>
      <c r="E111" s="97"/>
      <c r="F111" s="97"/>
      <c r="G111" s="84"/>
      <c r="H111" s="84"/>
      <c r="I111" s="84"/>
      <c r="J111" s="84"/>
      <c r="K111" s="84"/>
      <c r="L111" s="84"/>
      <c r="M111" s="84"/>
      <c r="N111" s="84"/>
      <c r="O111" s="84"/>
      <c r="P111" s="84"/>
      <c r="Q111" s="84"/>
      <c r="R111" s="84"/>
      <c r="S111" s="84"/>
      <c r="T111" s="84"/>
      <c r="U111" s="84"/>
      <c r="V111" s="84"/>
      <c r="W111" s="84"/>
      <c r="X111" s="84"/>
      <c r="Y111" s="84"/>
      <c r="Z111" s="84"/>
    </row>
    <row r="112" spans="1:26" ht="15.75" customHeight="1">
      <c r="A112" s="94"/>
      <c r="B112" s="97"/>
      <c r="C112" s="97"/>
      <c r="D112" s="97"/>
      <c r="E112" s="97"/>
      <c r="F112" s="97"/>
      <c r="G112" s="84"/>
      <c r="H112" s="84"/>
      <c r="I112" s="84"/>
      <c r="J112" s="84"/>
      <c r="K112" s="84"/>
      <c r="L112" s="84"/>
      <c r="M112" s="84"/>
      <c r="N112" s="84"/>
      <c r="O112" s="84"/>
      <c r="P112" s="84"/>
      <c r="Q112" s="84"/>
      <c r="R112" s="84"/>
      <c r="S112" s="84"/>
      <c r="T112" s="84"/>
      <c r="U112" s="84"/>
      <c r="V112" s="84"/>
      <c r="W112" s="84"/>
      <c r="X112" s="84"/>
      <c r="Y112" s="84"/>
      <c r="Z112" s="84"/>
    </row>
    <row r="113" spans="1:26" ht="15.75" customHeight="1">
      <c r="A113" s="94"/>
      <c r="B113" s="97"/>
      <c r="C113" s="97"/>
      <c r="D113" s="97"/>
      <c r="E113" s="97"/>
      <c r="F113" s="97"/>
      <c r="G113" s="84"/>
      <c r="H113" s="84"/>
      <c r="I113" s="84"/>
      <c r="J113" s="84"/>
      <c r="K113" s="84"/>
      <c r="L113" s="84"/>
      <c r="M113" s="84"/>
      <c r="N113" s="84"/>
      <c r="O113" s="84"/>
      <c r="P113" s="84"/>
      <c r="Q113" s="84"/>
      <c r="R113" s="84"/>
      <c r="S113" s="84"/>
      <c r="T113" s="84"/>
      <c r="U113" s="84"/>
      <c r="V113" s="84"/>
      <c r="W113" s="84"/>
      <c r="X113" s="84"/>
      <c r="Y113" s="84"/>
      <c r="Z113" s="84"/>
    </row>
    <row r="114" spans="1:26" ht="15.75" customHeight="1">
      <c r="A114" s="94"/>
      <c r="B114" s="97"/>
      <c r="C114" s="97"/>
      <c r="D114" s="97"/>
      <c r="E114" s="97"/>
      <c r="F114" s="97"/>
      <c r="G114" s="84"/>
      <c r="H114" s="84"/>
      <c r="I114" s="84"/>
      <c r="J114" s="84"/>
      <c r="K114" s="84"/>
      <c r="L114" s="84"/>
      <c r="M114" s="84"/>
      <c r="N114" s="84"/>
      <c r="O114" s="84"/>
      <c r="P114" s="84"/>
      <c r="Q114" s="84"/>
      <c r="R114" s="84"/>
      <c r="S114" s="84"/>
      <c r="T114" s="84"/>
      <c r="U114" s="84"/>
      <c r="V114" s="84"/>
      <c r="W114" s="84"/>
      <c r="X114" s="84"/>
      <c r="Y114" s="84"/>
      <c r="Z114" s="84"/>
    </row>
    <row r="115" spans="1:26" ht="15.75" customHeight="1">
      <c r="A115" s="94"/>
      <c r="B115" s="97"/>
      <c r="C115" s="97"/>
      <c r="D115" s="97"/>
      <c r="E115" s="97"/>
      <c r="F115" s="97"/>
      <c r="G115" s="84"/>
      <c r="H115" s="84"/>
      <c r="I115" s="84"/>
      <c r="J115" s="84"/>
      <c r="K115" s="84"/>
      <c r="L115" s="84"/>
      <c r="M115" s="84"/>
      <c r="N115" s="84"/>
      <c r="O115" s="84"/>
      <c r="P115" s="84"/>
      <c r="Q115" s="84"/>
      <c r="R115" s="84"/>
      <c r="S115" s="84"/>
      <c r="T115" s="84"/>
      <c r="U115" s="84"/>
      <c r="V115" s="84"/>
      <c r="W115" s="84"/>
      <c r="X115" s="84"/>
      <c r="Y115" s="84"/>
      <c r="Z115" s="84"/>
    </row>
    <row r="116" spans="1:26" ht="15.75" customHeight="1">
      <c r="A116" s="94"/>
      <c r="B116" s="97"/>
      <c r="C116" s="97"/>
      <c r="D116" s="97"/>
      <c r="E116" s="97"/>
      <c r="F116" s="97"/>
      <c r="G116" s="84"/>
      <c r="H116" s="84"/>
      <c r="I116" s="84"/>
      <c r="J116" s="84"/>
      <c r="K116" s="84"/>
      <c r="L116" s="84"/>
      <c r="M116" s="84"/>
      <c r="N116" s="84"/>
      <c r="O116" s="84"/>
      <c r="P116" s="84"/>
      <c r="Q116" s="84"/>
      <c r="R116" s="84"/>
      <c r="S116" s="84"/>
      <c r="T116" s="84"/>
      <c r="U116" s="84"/>
      <c r="V116" s="84"/>
      <c r="W116" s="84"/>
      <c r="X116" s="84"/>
      <c r="Y116" s="84"/>
      <c r="Z116" s="84"/>
    </row>
    <row r="117" spans="1:26" ht="15.75" customHeight="1">
      <c r="A117" s="94"/>
      <c r="B117" s="97"/>
      <c r="C117" s="97"/>
      <c r="D117" s="97"/>
      <c r="E117" s="97"/>
      <c r="F117" s="97"/>
      <c r="G117" s="84"/>
      <c r="H117" s="84"/>
      <c r="I117" s="84"/>
      <c r="J117" s="84"/>
      <c r="K117" s="84"/>
      <c r="L117" s="84"/>
      <c r="M117" s="84"/>
      <c r="N117" s="84"/>
      <c r="O117" s="84"/>
      <c r="P117" s="84"/>
      <c r="Q117" s="84"/>
      <c r="R117" s="84"/>
      <c r="S117" s="84"/>
      <c r="T117" s="84"/>
      <c r="U117" s="84"/>
      <c r="V117" s="84"/>
      <c r="W117" s="84"/>
      <c r="X117" s="84"/>
      <c r="Y117" s="84"/>
      <c r="Z117" s="84"/>
    </row>
    <row r="118" spans="1:26" ht="15.75" customHeight="1">
      <c r="A118" s="94"/>
      <c r="B118" s="97"/>
      <c r="C118" s="97"/>
      <c r="D118" s="97"/>
      <c r="E118" s="97"/>
      <c r="F118" s="97"/>
      <c r="G118" s="84"/>
      <c r="H118" s="84"/>
      <c r="I118" s="84"/>
      <c r="J118" s="84"/>
      <c r="K118" s="84"/>
      <c r="L118" s="84"/>
      <c r="M118" s="84"/>
      <c r="N118" s="84"/>
      <c r="O118" s="84"/>
      <c r="P118" s="84"/>
      <c r="Q118" s="84"/>
      <c r="R118" s="84"/>
      <c r="S118" s="84"/>
      <c r="T118" s="84"/>
      <c r="U118" s="84"/>
      <c r="V118" s="84"/>
      <c r="W118" s="84"/>
      <c r="X118" s="84"/>
      <c r="Y118" s="84"/>
      <c r="Z118" s="84"/>
    </row>
    <row r="119" spans="1:26" ht="15.75" customHeight="1">
      <c r="A119" s="94"/>
      <c r="B119" s="97"/>
      <c r="C119" s="97"/>
      <c r="D119" s="97"/>
      <c r="E119" s="97"/>
      <c r="F119" s="97"/>
      <c r="G119" s="84"/>
      <c r="H119" s="84"/>
      <c r="I119" s="84"/>
      <c r="J119" s="84"/>
      <c r="K119" s="84"/>
      <c r="L119" s="84"/>
      <c r="M119" s="84"/>
      <c r="N119" s="84"/>
      <c r="O119" s="84"/>
      <c r="P119" s="84"/>
      <c r="Q119" s="84"/>
      <c r="R119" s="84"/>
      <c r="S119" s="84"/>
      <c r="T119" s="84"/>
      <c r="U119" s="84"/>
      <c r="V119" s="84"/>
      <c r="W119" s="84"/>
      <c r="X119" s="84"/>
      <c r="Y119" s="84"/>
      <c r="Z119" s="84"/>
    </row>
    <row r="120" spans="1:26" ht="15.75" customHeight="1">
      <c r="A120" s="94"/>
      <c r="B120" s="97"/>
      <c r="C120" s="97"/>
      <c r="D120" s="97"/>
      <c r="E120" s="97"/>
      <c r="F120" s="97"/>
      <c r="G120" s="84"/>
      <c r="H120" s="84"/>
      <c r="I120" s="84"/>
      <c r="J120" s="84"/>
      <c r="K120" s="84"/>
      <c r="L120" s="84"/>
      <c r="M120" s="84"/>
      <c r="N120" s="84"/>
      <c r="O120" s="84"/>
      <c r="P120" s="84"/>
      <c r="Q120" s="84"/>
      <c r="R120" s="84"/>
      <c r="S120" s="84"/>
      <c r="T120" s="84"/>
      <c r="U120" s="84"/>
      <c r="V120" s="84"/>
      <c r="W120" s="84"/>
      <c r="X120" s="84"/>
      <c r="Y120" s="84"/>
      <c r="Z120" s="84"/>
    </row>
    <row r="121" spans="1:26" ht="15.75" customHeight="1">
      <c r="A121" s="94"/>
      <c r="B121" s="97"/>
      <c r="C121" s="97"/>
      <c r="D121" s="97"/>
      <c r="E121" s="97"/>
      <c r="F121" s="97"/>
      <c r="G121" s="84"/>
      <c r="H121" s="84"/>
      <c r="I121" s="84"/>
      <c r="J121" s="84"/>
      <c r="K121" s="84"/>
      <c r="L121" s="84"/>
      <c r="M121" s="84"/>
      <c r="N121" s="84"/>
      <c r="O121" s="84"/>
      <c r="P121" s="84"/>
      <c r="Q121" s="84"/>
      <c r="R121" s="84"/>
      <c r="S121" s="84"/>
      <c r="T121" s="84"/>
      <c r="U121" s="84"/>
      <c r="V121" s="84"/>
      <c r="W121" s="84"/>
      <c r="X121" s="84"/>
      <c r="Y121" s="84"/>
      <c r="Z121" s="84"/>
    </row>
    <row r="122" spans="1:26" ht="15.75" customHeight="1">
      <c r="A122" s="94"/>
      <c r="B122" s="97"/>
      <c r="C122" s="97"/>
      <c r="D122" s="97"/>
      <c r="E122" s="97"/>
      <c r="F122" s="97"/>
      <c r="G122" s="84"/>
      <c r="H122" s="84"/>
      <c r="I122" s="84"/>
      <c r="J122" s="84"/>
      <c r="K122" s="84"/>
      <c r="L122" s="84"/>
      <c r="M122" s="84"/>
      <c r="N122" s="84"/>
      <c r="O122" s="84"/>
      <c r="P122" s="84"/>
      <c r="Q122" s="84"/>
      <c r="R122" s="84"/>
      <c r="S122" s="84"/>
      <c r="T122" s="84"/>
      <c r="U122" s="84"/>
      <c r="V122" s="84"/>
      <c r="W122" s="84"/>
      <c r="X122" s="84"/>
      <c r="Y122" s="84"/>
      <c r="Z122" s="84"/>
    </row>
    <row r="123" spans="1:26" ht="15.75" customHeight="1">
      <c r="A123" s="94"/>
      <c r="B123" s="97"/>
      <c r="C123" s="97"/>
      <c r="D123" s="97"/>
      <c r="E123" s="97"/>
      <c r="F123" s="97"/>
      <c r="G123" s="84"/>
      <c r="H123" s="84"/>
      <c r="I123" s="84"/>
      <c r="J123" s="84"/>
      <c r="K123" s="84"/>
      <c r="L123" s="84"/>
      <c r="M123" s="84"/>
      <c r="N123" s="84"/>
      <c r="O123" s="84"/>
      <c r="P123" s="84"/>
      <c r="Q123" s="84"/>
      <c r="R123" s="84"/>
      <c r="S123" s="84"/>
      <c r="T123" s="84"/>
      <c r="U123" s="84"/>
      <c r="V123" s="84"/>
      <c r="W123" s="84"/>
      <c r="X123" s="84"/>
      <c r="Y123" s="84"/>
      <c r="Z123" s="84"/>
    </row>
    <row r="124" spans="1:26" ht="15.75" customHeight="1">
      <c r="A124" s="94"/>
      <c r="B124" s="97"/>
      <c r="C124" s="97"/>
      <c r="D124" s="97"/>
      <c r="E124" s="97"/>
      <c r="F124" s="97"/>
      <c r="G124" s="84"/>
      <c r="H124" s="84"/>
      <c r="I124" s="84"/>
      <c r="J124" s="84"/>
      <c r="K124" s="84"/>
      <c r="L124" s="84"/>
      <c r="M124" s="84"/>
      <c r="N124" s="84"/>
      <c r="O124" s="84"/>
      <c r="P124" s="84"/>
      <c r="Q124" s="84"/>
      <c r="R124" s="84"/>
      <c r="S124" s="84"/>
      <c r="T124" s="84"/>
      <c r="U124" s="84"/>
      <c r="V124" s="84"/>
      <c r="W124" s="84"/>
      <c r="X124" s="84"/>
      <c r="Y124" s="84"/>
      <c r="Z124" s="84"/>
    </row>
    <row r="125" spans="1:26" ht="15.75" customHeight="1">
      <c r="A125" s="94"/>
      <c r="B125" s="97"/>
      <c r="C125" s="97"/>
      <c r="D125" s="97"/>
      <c r="E125" s="97"/>
      <c r="F125" s="97"/>
      <c r="G125" s="84"/>
      <c r="H125" s="84"/>
      <c r="I125" s="84"/>
      <c r="J125" s="84"/>
      <c r="K125" s="84"/>
      <c r="L125" s="84"/>
      <c r="M125" s="84"/>
      <c r="N125" s="84"/>
      <c r="O125" s="84"/>
      <c r="P125" s="84"/>
      <c r="Q125" s="84"/>
      <c r="R125" s="84"/>
      <c r="S125" s="84"/>
      <c r="T125" s="84"/>
      <c r="U125" s="84"/>
      <c r="V125" s="84"/>
      <c r="W125" s="84"/>
      <c r="X125" s="84"/>
      <c r="Y125" s="84"/>
      <c r="Z125" s="84"/>
    </row>
    <row r="126" spans="1:26" ht="15.75" customHeight="1">
      <c r="A126" s="94"/>
      <c r="B126" s="97"/>
      <c r="C126" s="97"/>
      <c r="D126" s="97"/>
      <c r="E126" s="97"/>
      <c r="F126" s="97"/>
      <c r="G126" s="84"/>
      <c r="H126" s="84"/>
      <c r="I126" s="84"/>
      <c r="J126" s="84"/>
      <c r="K126" s="84"/>
      <c r="L126" s="84"/>
      <c r="M126" s="84"/>
      <c r="N126" s="84"/>
      <c r="O126" s="84"/>
      <c r="P126" s="84"/>
      <c r="Q126" s="84"/>
      <c r="R126" s="84"/>
      <c r="S126" s="84"/>
      <c r="T126" s="84"/>
      <c r="U126" s="84"/>
      <c r="V126" s="84"/>
      <c r="W126" s="84"/>
      <c r="X126" s="84"/>
      <c r="Y126" s="84"/>
      <c r="Z126" s="84"/>
    </row>
    <row r="127" spans="1:26" ht="15.75" customHeight="1">
      <c r="A127" s="94"/>
      <c r="B127" s="97"/>
      <c r="C127" s="97"/>
      <c r="D127" s="97"/>
      <c r="E127" s="97"/>
      <c r="F127" s="97"/>
      <c r="G127" s="84"/>
      <c r="H127" s="84"/>
      <c r="I127" s="84"/>
      <c r="J127" s="84"/>
      <c r="K127" s="84"/>
      <c r="L127" s="84"/>
      <c r="M127" s="84"/>
      <c r="N127" s="84"/>
      <c r="O127" s="84"/>
      <c r="P127" s="84"/>
      <c r="Q127" s="84"/>
      <c r="R127" s="84"/>
      <c r="S127" s="84"/>
      <c r="T127" s="84"/>
      <c r="U127" s="84"/>
      <c r="V127" s="84"/>
      <c r="W127" s="84"/>
      <c r="X127" s="84"/>
      <c r="Y127" s="84"/>
      <c r="Z127" s="84"/>
    </row>
    <row r="128" spans="1:26" ht="15.75" customHeight="1">
      <c r="A128" s="94"/>
      <c r="B128" s="97"/>
      <c r="C128" s="97"/>
      <c r="D128" s="97"/>
      <c r="E128" s="97"/>
      <c r="F128" s="97"/>
      <c r="G128" s="84"/>
      <c r="H128" s="84"/>
      <c r="I128" s="84"/>
      <c r="J128" s="84"/>
      <c r="K128" s="84"/>
      <c r="L128" s="84"/>
      <c r="M128" s="84"/>
      <c r="N128" s="84"/>
      <c r="O128" s="84"/>
      <c r="P128" s="84"/>
      <c r="Q128" s="84"/>
      <c r="R128" s="84"/>
      <c r="S128" s="84"/>
      <c r="T128" s="84"/>
      <c r="U128" s="84"/>
      <c r="V128" s="84"/>
      <c r="W128" s="84"/>
      <c r="X128" s="84"/>
      <c r="Y128" s="84"/>
      <c r="Z128" s="84"/>
    </row>
    <row r="129" spans="1:26" ht="15.75" customHeight="1">
      <c r="A129" s="94"/>
      <c r="B129" s="97"/>
      <c r="C129" s="97"/>
      <c r="D129" s="97"/>
      <c r="E129" s="97"/>
      <c r="F129" s="97"/>
      <c r="G129" s="84"/>
      <c r="H129" s="84"/>
      <c r="I129" s="84"/>
      <c r="J129" s="84"/>
      <c r="K129" s="84"/>
      <c r="L129" s="84"/>
      <c r="M129" s="84"/>
      <c r="N129" s="84"/>
      <c r="O129" s="84"/>
      <c r="P129" s="84"/>
      <c r="Q129" s="84"/>
      <c r="R129" s="84"/>
      <c r="S129" s="84"/>
      <c r="T129" s="84"/>
      <c r="U129" s="84"/>
      <c r="V129" s="84"/>
      <c r="W129" s="84"/>
      <c r="X129" s="84"/>
      <c r="Y129" s="84"/>
      <c r="Z129" s="84"/>
    </row>
    <row r="130" spans="1:26" ht="15.75" customHeight="1">
      <c r="A130" s="94"/>
      <c r="B130" s="97"/>
      <c r="C130" s="97"/>
      <c r="D130" s="97"/>
      <c r="E130" s="97"/>
      <c r="F130" s="97"/>
      <c r="G130" s="84"/>
      <c r="H130" s="84"/>
      <c r="I130" s="84"/>
      <c r="J130" s="84"/>
      <c r="K130" s="84"/>
      <c r="L130" s="84"/>
      <c r="M130" s="84"/>
      <c r="N130" s="84"/>
      <c r="O130" s="84"/>
      <c r="P130" s="84"/>
      <c r="Q130" s="84"/>
      <c r="R130" s="84"/>
      <c r="S130" s="84"/>
      <c r="T130" s="84"/>
      <c r="U130" s="84"/>
      <c r="V130" s="84"/>
      <c r="W130" s="84"/>
      <c r="X130" s="84"/>
      <c r="Y130" s="84"/>
      <c r="Z130" s="84"/>
    </row>
    <row r="131" spans="1:26" ht="15.75" customHeight="1">
      <c r="A131" s="94"/>
      <c r="B131" s="97"/>
      <c r="C131" s="97"/>
      <c r="D131" s="97"/>
      <c r="E131" s="97"/>
      <c r="F131" s="97"/>
      <c r="G131" s="84"/>
      <c r="H131" s="84"/>
      <c r="I131" s="84"/>
      <c r="J131" s="84"/>
      <c r="K131" s="84"/>
      <c r="L131" s="84"/>
      <c r="M131" s="84"/>
      <c r="N131" s="84"/>
      <c r="O131" s="84"/>
      <c r="P131" s="84"/>
      <c r="Q131" s="84"/>
      <c r="R131" s="84"/>
      <c r="S131" s="84"/>
      <c r="T131" s="84"/>
      <c r="U131" s="84"/>
      <c r="V131" s="84"/>
      <c r="W131" s="84"/>
      <c r="X131" s="84"/>
      <c r="Y131" s="84"/>
      <c r="Z131" s="84"/>
    </row>
    <row r="132" spans="1:26" ht="15.75" customHeight="1">
      <c r="A132" s="94"/>
      <c r="B132" s="97"/>
      <c r="C132" s="97"/>
      <c r="D132" s="97"/>
      <c r="E132" s="97"/>
      <c r="F132" s="97"/>
      <c r="G132" s="84"/>
      <c r="H132" s="84"/>
      <c r="I132" s="84"/>
      <c r="J132" s="84"/>
      <c r="K132" s="84"/>
      <c r="L132" s="84"/>
      <c r="M132" s="84"/>
      <c r="N132" s="84"/>
      <c r="O132" s="84"/>
      <c r="P132" s="84"/>
      <c r="Q132" s="84"/>
      <c r="R132" s="84"/>
      <c r="S132" s="84"/>
      <c r="T132" s="84"/>
      <c r="U132" s="84"/>
      <c r="V132" s="84"/>
      <c r="W132" s="84"/>
      <c r="X132" s="84"/>
      <c r="Y132" s="84"/>
      <c r="Z132" s="84"/>
    </row>
    <row r="133" spans="1:26" ht="15.75" customHeight="1">
      <c r="A133" s="94"/>
      <c r="B133" s="97"/>
      <c r="C133" s="97"/>
      <c r="D133" s="97"/>
      <c r="E133" s="97"/>
      <c r="F133" s="97"/>
      <c r="G133" s="84"/>
      <c r="H133" s="84"/>
      <c r="I133" s="84"/>
      <c r="J133" s="84"/>
      <c r="K133" s="84"/>
      <c r="L133" s="84"/>
      <c r="M133" s="84"/>
      <c r="N133" s="84"/>
      <c r="O133" s="84"/>
      <c r="P133" s="84"/>
      <c r="Q133" s="84"/>
      <c r="R133" s="84"/>
      <c r="S133" s="84"/>
      <c r="T133" s="84"/>
      <c r="U133" s="84"/>
      <c r="V133" s="84"/>
      <c r="W133" s="84"/>
      <c r="X133" s="84"/>
      <c r="Y133" s="84"/>
      <c r="Z133" s="84"/>
    </row>
    <row r="134" spans="1:26" ht="15.75" customHeight="1">
      <c r="A134" s="94"/>
      <c r="B134" s="97"/>
      <c r="C134" s="97"/>
      <c r="D134" s="97"/>
      <c r="E134" s="97"/>
      <c r="F134" s="97"/>
      <c r="G134" s="84"/>
      <c r="H134" s="84"/>
      <c r="I134" s="84"/>
      <c r="J134" s="84"/>
      <c r="K134" s="84"/>
      <c r="L134" s="84"/>
      <c r="M134" s="84"/>
      <c r="N134" s="84"/>
      <c r="O134" s="84"/>
      <c r="P134" s="84"/>
      <c r="Q134" s="84"/>
      <c r="R134" s="84"/>
      <c r="S134" s="84"/>
      <c r="T134" s="84"/>
      <c r="U134" s="84"/>
      <c r="V134" s="84"/>
      <c r="W134" s="84"/>
      <c r="X134" s="84"/>
      <c r="Y134" s="84"/>
      <c r="Z134" s="84"/>
    </row>
    <row r="135" spans="1:26" ht="15.75" customHeight="1">
      <c r="A135" s="94"/>
      <c r="B135" s="97"/>
      <c r="C135" s="97"/>
      <c r="D135" s="97"/>
      <c r="E135" s="97"/>
      <c r="F135" s="97"/>
      <c r="G135" s="84"/>
      <c r="H135" s="84"/>
      <c r="I135" s="84"/>
      <c r="J135" s="84"/>
      <c r="K135" s="84"/>
      <c r="L135" s="84"/>
      <c r="M135" s="84"/>
      <c r="N135" s="84"/>
      <c r="O135" s="84"/>
      <c r="P135" s="84"/>
      <c r="Q135" s="84"/>
      <c r="R135" s="84"/>
      <c r="S135" s="84"/>
      <c r="T135" s="84"/>
      <c r="U135" s="84"/>
      <c r="V135" s="84"/>
      <c r="W135" s="84"/>
      <c r="X135" s="84"/>
      <c r="Y135" s="84"/>
      <c r="Z135" s="84"/>
    </row>
    <row r="136" spans="1:26" ht="15.75" customHeight="1">
      <c r="A136" s="94"/>
      <c r="B136" s="97"/>
      <c r="C136" s="97"/>
      <c r="D136" s="97"/>
      <c r="E136" s="97"/>
      <c r="F136" s="97"/>
      <c r="G136" s="84"/>
      <c r="H136" s="84"/>
      <c r="I136" s="84"/>
      <c r="J136" s="84"/>
      <c r="K136" s="84"/>
      <c r="L136" s="84"/>
      <c r="M136" s="84"/>
      <c r="N136" s="84"/>
      <c r="O136" s="84"/>
      <c r="P136" s="84"/>
      <c r="Q136" s="84"/>
      <c r="R136" s="84"/>
      <c r="S136" s="84"/>
      <c r="T136" s="84"/>
      <c r="U136" s="84"/>
      <c r="V136" s="84"/>
      <c r="W136" s="84"/>
      <c r="X136" s="84"/>
      <c r="Y136" s="84"/>
      <c r="Z136" s="84"/>
    </row>
    <row r="137" spans="1:26" ht="15.75" customHeight="1">
      <c r="A137" s="94"/>
      <c r="B137" s="97"/>
      <c r="C137" s="97"/>
      <c r="D137" s="97"/>
      <c r="E137" s="97"/>
      <c r="F137" s="97"/>
      <c r="G137" s="84"/>
      <c r="H137" s="84"/>
      <c r="I137" s="84"/>
      <c r="J137" s="84"/>
      <c r="K137" s="84"/>
      <c r="L137" s="84"/>
      <c r="M137" s="84"/>
      <c r="N137" s="84"/>
      <c r="O137" s="84"/>
      <c r="P137" s="84"/>
      <c r="Q137" s="84"/>
      <c r="R137" s="84"/>
      <c r="S137" s="84"/>
      <c r="T137" s="84"/>
      <c r="U137" s="84"/>
      <c r="V137" s="84"/>
      <c r="W137" s="84"/>
      <c r="X137" s="84"/>
      <c r="Y137" s="84"/>
      <c r="Z137" s="84"/>
    </row>
    <row r="138" spans="1:26" ht="15.75" customHeight="1">
      <c r="A138" s="94"/>
      <c r="B138" s="97"/>
      <c r="C138" s="97"/>
      <c r="D138" s="97"/>
      <c r="E138" s="97"/>
      <c r="F138" s="97"/>
      <c r="G138" s="84"/>
      <c r="H138" s="84"/>
      <c r="I138" s="84"/>
      <c r="J138" s="84"/>
      <c r="K138" s="84"/>
      <c r="L138" s="84"/>
      <c r="M138" s="84"/>
      <c r="N138" s="84"/>
      <c r="O138" s="84"/>
      <c r="P138" s="84"/>
      <c r="Q138" s="84"/>
      <c r="R138" s="84"/>
      <c r="S138" s="84"/>
      <c r="T138" s="84"/>
      <c r="U138" s="84"/>
      <c r="V138" s="84"/>
      <c r="W138" s="84"/>
      <c r="X138" s="84"/>
      <c r="Y138" s="84"/>
      <c r="Z138" s="84"/>
    </row>
    <row r="139" spans="1:26" ht="15.75" customHeight="1">
      <c r="A139" s="94"/>
      <c r="B139" s="97"/>
      <c r="C139" s="97"/>
      <c r="D139" s="97"/>
      <c r="E139" s="97"/>
      <c r="F139" s="97"/>
      <c r="G139" s="84"/>
      <c r="H139" s="84"/>
      <c r="I139" s="84"/>
      <c r="J139" s="84"/>
      <c r="K139" s="84"/>
      <c r="L139" s="84"/>
      <c r="M139" s="84"/>
      <c r="N139" s="84"/>
      <c r="O139" s="84"/>
      <c r="P139" s="84"/>
      <c r="Q139" s="84"/>
      <c r="R139" s="84"/>
      <c r="S139" s="84"/>
      <c r="T139" s="84"/>
      <c r="U139" s="84"/>
      <c r="V139" s="84"/>
      <c r="W139" s="84"/>
      <c r="X139" s="84"/>
      <c r="Y139" s="84"/>
      <c r="Z139" s="84"/>
    </row>
    <row r="140" spans="1:26" ht="15.75" customHeight="1">
      <c r="A140" s="94"/>
      <c r="B140" s="97"/>
      <c r="C140" s="97"/>
      <c r="D140" s="97"/>
      <c r="E140" s="97"/>
      <c r="F140" s="97"/>
      <c r="G140" s="84"/>
      <c r="H140" s="84"/>
      <c r="I140" s="84"/>
      <c r="J140" s="84"/>
      <c r="K140" s="84"/>
      <c r="L140" s="84"/>
      <c r="M140" s="84"/>
      <c r="N140" s="84"/>
      <c r="O140" s="84"/>
      <c r="P140" s="84"/>
      <c r="Q140" s="84"/>
      <c r="R140" s="84"/>
      <c r="S140" s="84"/>
      <c r="T140" s="84"/>
      <c r="U140" s="84"/>
      <c r="V140" s="84"/>
      <c r="W140" s="84"/>
      <c r="X140" s="84"/>
      <c r="Y140" s="84"/>
      <c r="Z140" s="84"/>
    </row>
    <row r="141" spans="1:26" ht="15.75" customHeight="1">
      <c r="A141" s="94"/>
      <c r="B141" s="97"/>
      <c r="C141" s="97"/>
      <c r="D141" s="97"/>
      <c r="E141" s="97"/>
      <c r="F141" s="97"/>
      <c r="G141" s="84"/>
      <c r="H141" s="84"/>
      <c r="I141" s="84"/>
      <c r="J141" s="84"/>
      <c r="K141" s="84"/>
      <c r="L141" s="84"/>
      <c r="M141" s="84"/>
      <c r="N141" s="84"/>
      <c r="O141" s="84"/>
      <c r="P141" s="84"/>
      <c r="Q141" s="84"/>
      <c r="R141" s="84"/>
      <c r="S141" s="84"/>
      <c r="T141" s="84"/>
      <c r="U141" s="84"/>
      <c r="V141" s="84"/>
      <c r="W141" s="84"/>
      <c r="X141" s="84"/>
      <c r="Y141" s="84"/>
      <c r="Z141" s="84"/>
    </row>
    <row r="142" spans="1:26" ht="15.75" customHeight="1">
      <c r="A142" s="94"/>
      <c r="B142" s="97"/>
      <c r="C142" s="97"/>
      <c r="D142" s="97"/>
      <c r="E142" s="97"/>
      <c r="F142" s="97"/>
      <c r="G142" s="84"/>
      <c r="H142" s="84"/>
      <c r="I142" s="84"/>
      <c r="J142" s="84"/>
      <c r="K142" s="84"/>
      <c r="L142" s="84"/>
      <c r="M142" s="84"/>
      <c r="N142" s="84"/>
      <c r="O142" s="84"/>
      <c r="P142" s="84"/>
      <c r="Q142" s="84"/>
      <c r="R142" s="84"/>
      <c r="S142" s="84"/>
      <c r="T142" s="84"/>
      <c r="U142" s="84"/>
      <c r="V142" s="84"/>
      <c r="W142" s="84"/>
      <c r="X142" s="84"/>
      <c r="Y142" s="84"/>
      <c r="Z142" s="84"/>
    </row>
    <row r="143" spans="1:26" ht="15.75" customHeight="1">
      <c r="A143" s="94"/>
      <c r="B143" s="97"/>
      <c r="C143" s="97"/>
      <c r="D143" s="97"/>
      <c r="E143" s="97"/>
      <c r="F143" s="97"/>
      <c r="G143" s="84"/>
      <c r="H143" s="84"/>
      <c r="I143" s="84"/>
      <c r="J143" s="84"/>
      <c r="K143" s="84"/>
      <c r="L143" s="84"/>
      <c r="M143" s="84"/>
      <c r="N143" s="84"/>
      <c r="O143" s="84"/>
      <c r="P143" s="84"/>
      <c r="Q143" s="84"/>
      <c r="R143" s="84"/>
      <c r="S143" s="84"/>
      <c r="T143" s="84"/>
      <c r="U143" s="84"/>
      <c r="V143" s="84"/>
      <c r="W143" s="84"/>
      <c r="X143" s="84"/>
      <c r="Y143" s="84"/>
      <c r="Z143" s="84"/>
    </row>
    <row r="144" spans="1:26" ht="15.75" customHeight="1">
      <c r="A144" s="94"/>
      <c r="B144" s="97"/>
      <c r="C144" s="97"/>
      <c r="D144" s="97"/>
      <c r="E144" s="97"/>
      <c r="F144" s="97"/>
      <c r="G144" s="84"/>
      <c r="H144" s="84"/>
      <c r="I144" s="84"/>
      <c r="J144" s="84"/>
      <c r="K144" s="84"/>
      <c r="L144" s="84"/>
      <c r="M144" s="84"/>
      <c r="N144" s="84"/>
      <c r="O144" s="84"/>
      <c r="P144" s="84"/>
      <c r="Q144" s="84"/>
      <c r="R144" s="84"/>
      <c r="S144" s="84"/>
      <c r="T144" s="84"/>
      <c r="U144" s="84"/>
      <c r="V144" s="84"/>
      <c r="W144" s="84"/>
      <c r="X144" s="84"/>
      <c r="Y144" s="84"/>
      <c r="Z144" s="84"/>
    </row>
    <row r="145" spans="1:26" ht="15.75" customHeight="1">
      <c r="A145" s="94"/>
      <c r="B145" s="97"/>
      <c r="C145" s="97"/>
      <c r="D145" s="97"/>
      <c r="E145" s="97"/>
      <c r="F145" s="97"/>
      <c r="G145" s="84"/>
      <c r="H145" s="84"/>
      <c r="I145" s="84"/>
      <c r="J145" s="84"/>
      <c r="K145" s="84"/>
      <c r="L145" s="84"/>
      <c r="M145" s="84"/>
      <c r="N145" s="84"/>
      <c r="O145" s="84"/>
      <c r="P145" s="84"/>
      <c r="Q145" s="84"/>
      <c r="R145" s="84"/>
      <c r="S145" s="84"/>
      <c r="T145" s="84"/>
      <c r="U145" s="84"/>
      <c r="V145" s="84"/>
      <c r="W145" s="84"/>
      <c r="X145" s="84"/>
      <c r="Y145" s="84"/>
      <c r="Z145" s="84"/>
    </row>
    <row r="146" spans="1:26" ht="15.75" customHeight="1">
      <c r="A146" s="94"/>
      <c r="B146" s="97"/>
      <c r="C146" s="97"/>
      <c r="D146" s="97"/>
      <c r="E146" s="97"/>
      <c r="F146" s="97"/>
      <c r="G146" s="84"/>
      <c r="H146" s="84"/>
      <c r="I146" s="84"/>
      <c r="J146" s="84"/>
      <c r="K146" s="84"/>
      <c r="L146" s="84"/>
      <c r="M146" s="84"/>
      <c r="N146" s="84"/>
      <c r="O146" s="84"/>
      <c r="P146" s="84"/>
      <c r="Q146" s="84"/>
      <c r="R146" s="84"/>
      <c r="S146" s="84"/>
      <c r="T146" s="84"/>
      <c r="U146" s="84"/>
      <c r="V146" s="84"/>
      <c r="W146" s="84"/>
      <c r="X146" s="84"/>
      <c r="Y146" s="84"/>
      <c r="Z146" s="84"/>
    </row>
    <row r="147" spans="1:26" ht="15.75" customHeight="1">
      <c r="A147" s="94"/>
      <c r="B147" s="97"/>
      <c r="C147" s="97"/>
      <c r="D147" s="97"/>
      <c r="E147" s="97"/>
      <c r="F147" s="97"/>
      <c r="G147" s="84"/>
      <c r="H147" s="84"/>
      <c r="I147" s="84"/>
      <c r="J147" s="84"/>
      <c r="K147" s="84"/>
      <c r="L147" s="84"/>
      <c r="M147" s="84"/>
      <c r="N147" s="84"/>
      <c r="O147" s="84"/>
      <c r="P147" s="84"/>
      <c r="Q147" s="84"/>
      <c r="R147" s="84"/>
      <c r="S147" s="84"/>
      <c r="T147" s="84"/>
      <c r="U147" s="84"/>
      <c r="V147" s="84"/>
      <c r="W147" s="84"/>
      <c r="X147" s="84"/>
      <c r="Y147" s="84"/>
      <c r="Z147" s="84"/>
    </row>
    <row r="148" spans="1:26" ht="15.75" customHeight="1">
      <c r="A148" s="94"/>
      <c r="B148" s="97"/>
      <c r="C148" s="97"/>
      <c r="D148" s="97"/>
      <c r="E148" s="97"/>
      <c r="F148" s="97"/>
      <c r="G148" s="84"/>
      <c r="H148" s="84"/>
      <c r="I148" s="84"/>
      <c r="J148" s="84"/>
      <c r="K148" s="84"/>
      <c r="L148" s="84"/>
      <c r="M148" s="84"/>
      <c r="N148" s="84"/>
      <c r="O148" s="84"/>
      <c r="P148" s="84"/>
      <c r="Q148" s="84"/>
      <c r="R148" s="84"/>
      <c r="S148" s="84"/>
      <c r="T148" s="84"/>
      <c r="U148" s="84"/>
      <c r="V148" s="84"/>
      <c r="W148" s="84"/>
      <c r="X148" s="84"/>
      <c r="Y148" s="84"/>
      <c r="Z148" s="84"/>
    </row>
    <row r="149" spans="1:26" ht="15.75" customHeight="1">
      <c r="A149" s="94"/>
      <c r="B149" s="97"/>
      <c r="C149" s="97"/>
      <c r="D149" s="97"/>
      <c r="E149" s="97"/>
      <c r="F149" s="97"/>
      <c r="G149" s="84"/>
      <c r="H149" s="84"/>
      <c r="I149" s="84"/>
      <c r="J149" s="84"/>
      <c r="K149" s="84"/>
      <c r="L149" s="84"/>
      <c r="M149" s="84"/>
      <c r="N149" s="84"/>
      <c r="O149" s="84"/>
      <c r="P149" s="84"/>
      <c r="Q149" s="84"/>
      <c r="R149" s="84"/>
      <c r="S149" s="84"/>
      <c r="T149" s="84"/>
      <c r="U149" s="84"/>
      <c r="V149" s="84"/>
      <c r="W149" s="84"/>
      <c r="X149" s="84"/>
      <c r="Y149" s="84"/>
      <c r="Z149" s="84"/>
    </row>
    <row r="150" spans="1:26" ht="15.75" customHeight="1">
      <c r="A150" s="94"/>
      <c r="B150" s="97"/>
      <c r="C150" s="97"/>
      <c r="D150" s="97"/>
      <c r="E150" s="97"/>
      <c r="F150" s="97"/>
      <c r="G150" s="84"/>
      <c r="H150" s="84"/>
      <c r="I150" s="84"/>
      <c r="J150" s="84"/>
      <c r="K150" s="84"/>
      <c r="L150" s="84"/>
      <c r="M150" s="84"/>
      <c r="N150" s="84"/>
      <c r="O150" s="84"/>
      <c r="P150" s="84"/>
      <c r="Q150" s="84"/>
      <c r="R150" s="84"/>
      <c r="S150" s="84"/>
      <c r="T150" s="84"/>
      <c r="U150" s="84"/>
      <c r="V150" s="84"/>
      <c r="W150" s="84"/>
      <c r="X150" s="84"/>
      <c r="Y150" s="84"/>
      <c r="Z150" s="84"/>
    </row>
    <row r="151" spans="1:26" ht="15.75" customHeight="1">
      <c r="A151" s="94"/>
      <c r="B151" s="97"/>
      <c r="C151" s="97"/>
      <c r="D151" s="97"/>
      <c r="E151" s="97"/>
      <c r="F151" s="97"/>
      <c r="G151" s="84"/>
      <c r="H151" s="84"/>
      <c r="I151" s="84"/>
      <c r="J151" s="84"/>
      <c r="K151" s="84"/>
      <c r="L151" s="84"/>
      <c r="M151" s="84"/>
      <c r="N151" s="84"/>
      <c r="O151" s="84"/>
      <c r="P151" s="84"/>
      <c r="Q151" s="84"/>
      <c r="R151" s="84"/>
      <c r="S151" s="84"/>
      <c r="T151" s="84"/>
      <c r="U151" s="84"/>
      <c r="V151" s="84"/>
      <c r="W151" s="84"/>
      <c r="X151" s="84"/>
      <c r="Y151" s="84"/>
      <c r="Z151" s="84"/>
    </row>
    <row r="152" spans="1:26" ht="15.75" customHeight="1">
      <c r="A152" s="94"/>
      <c r="B152" s="97"/>
      <c r="C152" s="97"/>
      <c r="D152" s="97"/>
      <c r="E152" s="97"/>
      <c r="F152" s="97"/>
      <c r="G152" s="84"/>
      <c r="H152" s="84"/>
      <c r="I152" s="84"/>
      <c r="J152" s="84"/>
      <c r="K152" s="84"/>
      <c r="L152" s="84"/>
      <c r="M152" s="84"/>
      <c r="N152" s="84"/>
      <c r="O152" s="84"/>
      <c r="P152" s="84"/>
      <c r="Q152" s="84"/>
      <c r="R152" s="84"/>
      <c r="S152" s="84"/>
      <c r="T152" s="84"/>
      <c r="U152" s="84"/>
      <c r="V152" s="84"/>
      <c r="W152" s="84"/>
      <c r="X152" s="84"/>
      <c r="Y152" s="84"/>
      <c r="Z152" s="84"/>
    </row>
    <row r="153" spans="1:26" ht="15.75" customHeight="1">
      <c r="A153" s="94"/>
      <c r="B153" s="97"/>
      <c r="C153" s="97"/>
      <c r="D153" s="97"/>
      <c r="E153" s="97"/>
      <c r="F153" s="97"/>
      <c r="G153" s="84"/>
      <c r="H153" s="84"/>
      <c r="I153" s="84"/>
      <c r="J153" s="84"/>
      <c r="K153" s="84"/>
      <c r="L153" s="84"/>
      <c r="M153" s="84"/>
      <c r="N153" s="84"/>
      <c r="O153" s="84"/>
      <c r="P153" s="84"/>
      <c r="Q153" s="84"/>
      <c r="R153" s="84"/>
      <c r="S153" s="84"/>
      <c r="T153" s="84"/>
      <c r="U153" s="84"/>
      <c r="V153" s="84"/>
      <c r="W153" s="84"/>
      <c r="X153" s="84"/>
      <c r="Y153" s="84"/>
      <c r="Z153" s="84"/>
    </row>
    <row r="154" spans="1:26" ht="15.75" customHeight="1">
      <c r="A154" s="94"/>
      <c r="B154" s="97"/>
      <c r="C154" s="97"/>
      <c r="D154" s="97"/>
      <c r="E154" s="97"/>
      <c r="F154" s="97"/>
      <c r="G154" s="84"/>
      <c r="H154" s="84"/>
      <c r="I154" s="84"/>
      <c r="J154" s="84"/>
      <c r="K154" s="84"/>
      <c r="L154" s="84"/>
      <c r="M154" s="84"/>
      <c r="N154" s="84"/>
      <c r="O154" s="84"/>
      <c r="P154" s="84"/>
      <c r="Q154" s="84"/>
      <c r="R154" s="84"/>
      <c r="S154" s="84"/>
      <c r="T154" s="84"/>
      <c r="U154" s="84"/>
      <c r="V154" s="84"/>
      <c r="W154" s="84"/>
      <c r="X154" s="84"/>
      <c r="Y154" s="84"/>
      <c r="Z154" s="84"/>
    </row>
    <row r="155" spans="1:26" ht="15.75" customHeight="1">
      <c r="A155" s="94"/>
      <c r="B155" s="97"/>
      <c r="C155" s="97"/>
      <c r="D155" s="97"/>
      <c r="E155" s="97"/>
      <c r="F155" s="97"/>
      <c r="G155" s="84"/>
      <c r="H155" s="84"/>
      <c r="I155" s="84"/>
      <c r="J155" s="84"/>
      <c r="K155" s="84"/>
      <c r="L155" s="84"/>
      <c r="M155" s="84"/>
      <c r="N155" s="84"/>
      <c r="O155" s="84"/>
      <c r="P155" s="84"/>
      <c r="Q155" s="84"/>
      <c r="R155" s="84"/>
      <c r="S155" s="84"/>
      <c r="T155" s="84"/>
      <c r="U155" s="84"/>
      <c r="V155" s="84"/>
      <c r="W155" s="84"/>
      <c r="X155" s="84"/>
      <c r="Y155" s="84"/>
      <c r="Z155" s="84"/>
    </row>
    <row r="156" spans="1:26" ht="15.75" customHeight="1">
      <c r="A156" s="94"/>
      <c r="B156" s="97"/>
      <c r="C156" s="97"/>
      <c r="D156" s="97"/>
      <c r="E156" s="97"/>
      <c r="F156" s="97"/>
      <c r="G156" s="84"/>
      <c r="H156" s="84"/>
      <c r="I156" s="84"/>
      <c r="J156" s="84"/>
      <c r="K156" s="84"/>
      <c r="L156" s="84"/>
      <c r="M156" s="84"/>
      <c r="N156" s="84"/>
      <c r="O156" s="84"/>
      <c r="P156" s="84"/>
      <c r="Q156" s="84"/>
      <c r="R156" s="84"/>
      <c r="S156" s="84"/>
      <c r="T156" s="84"/>
      <c r="U156" s="84"/>
      <c r="V156" s="84"/>
      <c r="W156" s="84"/>
      <c r="X156" s="84"/>
      <c r="Y156" s="84"/>
      <c r="Z156" s="84"/>
    </row>
    <row r="157" spans="1:26" ht="15.75" customHeight="1">
      <c r="A157" s="94"/>
      <c r="B157" s="97"/>
      <c r="C157" s="97"/>
      <c r="D157" s="97"/>
      <c r="E157" s="97"/>
      <c r="F157" s="97"/>
      <c r="G157" s="84"/>
      <c r="H157" s="84"/>
      <c r="I157" s="84"/>
      <c r="J157" s="84"/>
      <c r="K157" s="84"/>
      <c r="L157" s="84"/>
      <c r="M157" s="84"/>
      <c r="N157" s="84"/>
      <c r="O157" s="84"/>
      <c r="P157" s="84"/>
      <c r="Q157" s="84"/>
      <c r="R157" s="84"/>
      <c r="S157" s="84"/>
      <c r="T157" s="84"/>
      <c r="U157" s="84"/>
      <c r="V157" s="84"/>
      <c r="W157" s="84"/>
      <c r="X157" s="84"/>
      <c r="Y157" s="84"/>
      <c r="Z157" s="84"/>
    </row>
    <row r="158" spans="1:26" ht="15.75" customHeight="1">
      <c r="A158" s="94"/>
      <c r="B158" s="97"/>
      <c r="C158" s="97"/>
      <c r="D158" s="97"/>
      <c r="E158" s="97"/>
      <c r="F158" s="97"/>
      <c r="G158" s="84"/>
      <c r="H158" s="84"/>
      <c r="I158" s="84"/>
      <c r="J158" s="84"/>
      <c r="K158" s="84"/>
      <c r="L158" s="84"/>
      <c r="M158" s="84"/>
      <c r="N158" s="84"/>
      <c r="O158" s="84"/>
      <c r="P158" s="84"/>
      <c r="Q158" s="84"/>
      <c r="R158" s="84"/>
      <c r="S158" s="84"/>
      <c r="T158" s="84"/>
      <c r="U158" s="84"/>
      <c r="V158" s="84"/>
      <c r="W158" s="84"/>
      <c r="X158" s="84"/>
      <c r="Y158" s="84"/>
      <c r="Z158" s="84"/>
    </row>
    <row r="159" spans="1:26" ht="15.75" customHeight="1">
      <c r="A159" s="94"/>
      <c r="B159" s="97"/>
      <c r="C159" s="97"/>
      <c r="D159" s="97"/>
      <c r="E159" s="97"/>
      <c r="F159" s="97"/>
      <c r="G159" s="84"/>
      <c r="H159" s="84"/>
      <c r="I159" s="84"/>
      <c r="J159" s="84"/>
      <c r="K159" s="84"/>
      <c r="L159" s="84"/>
      <c r="M159" s="84"/>
      <c r="N159" s="84"/>
      <c r="O159" s="84"/>
      <c r="P159" s="84"/>
      <c r="Q159" s="84"/>
      <c r="R159" s="84"/>
      <c r="S159" s="84"/>
      <c r="T159" s="84"/>
      <c r="U159" s="84"/>
      <c r="V159" s="84"/>
      <c r="W159" s="84"/>
      <c r="X159" s="84"/>
      <c r="Y159" s="84"/>
      <c r="Z159" s="84"/>
    </row>
    <row r="160" spans="1:26" ht="15.75" customHeight="1">
      <c r="A160" s="94"/>
      <c r="B160" s="97"/>
      <c r="C160" s="97"/>
      <c r="D160" s="97"/>
      <c r="E160" s="97"/>
      <c r="F160" s="97"/>
      <c r="G160" s="84"/>
      <c r="H160" s="84"/>
      <c r="I160" s="84"/>
      <c r="J160" s="84"/>
      <c r="K160" s="84"/>
      <c r="L160" s="84"/>
      <c r="M160" s="84"/>
      <c r="N160" s="84"/>
      <c r="O160" s="84"/>
      <c r="P160" s="84"/>
      <c r="Q160" s="84"/>
      <c r="R160" s="84"/>
      <c r="S160" s="84"/>
      <c r="T160" s="84"/>
      <c r="U160" s="84"/>
      <c r="V160" s="84"/>
      <c r="W160" s="84"/>
      <c r="X160" s="84"/>
      <c r="Y160" s="84"/>
      <c r="Z160" s="84"/>
    </row>
    <row r="161" spans="1:26" ht="15.75" customHeight="1">
      <c r="A161" s="94"/>
      <c r="B161" s="97"/>
      <c r="C161" s="97"/>
      <c r="D161" s="97"/>
      <c r="E161" s="97"/>
      <c r="F161" s="97"/>
      <c r="G161" s="84"/>
      <c r="H161" s="84"/>
      <c r="I161" s="84"/>
      <c r="J161" s="84"/>
      <c r="K161" s="84"/>
      <c r="L161" s="84"/>
      <c r="M161" s="84"/>
      <c r="N161" s="84"/>
      <c r="O161" s="84"/>
      <c r="P161" s="84"/>
      <c r="Q161" s="84"/>
      <c r="R161" s="84"/>
      <c r="S161" s="84"/>
      <c r="T161" s="84"/>
      <c r="U161" s="84"/>
      <c r="V161" s="84"/>
      <c r="W161" s="84"/>
      <c r="X161" s="84"/>
      <c r="Y161" s="84"/>
      <c r="Z161" s="84"/>
    </row>
    <row r="162" spans="1:26" ht="15.75" customHeight="1">
      <c r="A162" s="94"/>
      <c r="B162" s="97"/>
      <c r="C162" s="97"/>
      <c r="D162" s="97"/>
      <c r="E162" s="97"/>
      <c r="F162" s="97"/>
      <c r="G162" s="84"/>
      <c r="H162" s="84"/>
      <c r="I162" s="84"/>
      <c r="J162" s="84"/>
      <c r="K162" s="84"/>
      <c r="L162" s="84"/>
      <c r="M162" s="84"/>
      <c r="N162" s="84"/>
      <c r="O162" s="84"/>
      <c r="P162" s="84"/>
      <c r="Q162" s="84"/>
      <c r="R162" s="84"/>
      <c r="S162" s="84"/>
      <c r="T162" s="84"/>
      <c r="U162" s="84"/>
      <c r="V162" s="84"/>
      <c r="W162" s="84"/>
      <c r="X162" s="84"/>
      <c r="Y162" s="84"/>
      <c r="Z162" s="84"/>
    </row>
    <row r="163" spans="1:26" ht="15.75" customHeight="1">
      <c r="A163" s="94"/>
      <c r="B163" s="97"/>
      <c r="C163" s="97"/>
      <c r="D163" s="97"/>
      <c r="E163" s="97"/>
      <c r="F163" s="97"/>
      <c r="G163" s="84"/>
      <c r="H163" s="84"/>
      <c r="I163" s="84"/>
      <c r="J163" s="84"/>
      <c r="K163" s="84"/>
      <c r="L163" s="84"/>
      <c r="M163" s="84"/>
      <c r="N163" s="84"/>
      <c r="O163" s="84"/>
      <c r="P163" s="84"/>
      <c r="Q163" s="84"/>
      <c r="R163" s="84"/>
      <c r="S163" s="84"/>
      <c r="T163" s="84"/>
      <c r="U163" s="84"/>
      <c r="V163" s="84"/>
      <c r="W163" s="84"/>
      <c r="X163" s="84"/>
      <c r="Y163" s="84"/>
      <c r="Z163" s="84"/>
    </row>
    <row r="164" spans="1:26" ht="15.75" customHeight="1">
      <c r="A164" s="94"/>
      <c r="B164" s="97"/>
      <c r="C164" s="97"/>
      <c r="D164" s="97"/>
      <c r="E164" s="97"/>
      <c r="F164" s="97"/>
      <c r="G164" s="84"/>
      <c r="H164" s="84"/>
      <c r="I164" s="84"/>
      <c r="J164" s="84"/>
      <c r="K164" s="84"/>
      <c r="L164" s="84"/>
      <c r="M164" s="84"/>
      <c r="N164" s="84"/>
      <c r="O164" s="84"/>
      <c r="P164" s="84"/>
      <c r="Q164" s="84"/>
      <c r="R164" s="84"/>
      <c r="S164" s="84"/>
      <c r="T164" s="84"/>
      <c r="U164" s="84"/>
      <c r="V164" s="84"/>
      <c r="W164" s="84"/>
      <c r="X164" s="84"/>
      <c r="Y164" s="84"/>
      <c r="Z164" s="84"/>
    </row>
    <row r="165" spans="1:26" ht="15.75" customHeight="1">
      <c r="A165" s="94"/>
      <c r="B165" s="97"/>
      <c r="C165" s="97"/>
      <c r="D165" s="97"/>
      <c r="E165" s="97"/>
      <c r="F165" s="97"/>
      <c r="G165" s="84"/>
      <c r="H165" s="84"/>
      <c r="I165" s="84"/>
      <c r="J165" s="84"/>
      <c r="K165" s="84"/>
      <c r="L165" s="84"/>
      <c r="M165" s="84"/>
      <c r="N165" s="84"/>
      <c r="O165" s="84"/>
      <c r="P165" s="84"/>
      <c r="Q165" s="84"/>
      <c r="R165" s="84"/>
      <c r="S165" s="84"/>
      <c r="T165" s="84"/>
      <c r="U165" s="84"/>
      <c r="V165" s="84"/>
      <c r="W165" s="84"/>
      <c r="X165" s="84"/>
      <c r="Y165" s="84"/>
      <c r="Z165" s="84"/>
    </row>
    <row r="166" spans="1:26" ht="15.75" customHeight="1">
      <c r="A166" s="94"/>
      <c r="B166" s="97"/>
      <c r="C166" s="97"/>
      <c r="D166" s="97"/>
      <c r="E166" s="97"/>
      <c r="F166" s="97"/>
      <c r="G166" s="84"/>
      <c r="H166" s="84"/>
      <c r="I166" s="84"/>
      <c r="J166" s="84"/>
      <c r="K166" s="84"/>
      <c r="L166" s="84"/>
      <c r="M166" s="84"/>
      <c r="N166" s="84"/>
      <c r="O166" s="84"/>
      <c r="P166" s="84"/>
      <c r="Q166" s="84"/>
      <c r="R166" s="84"/>
      <c r="S166" s="84"/>
      <c r="T166" s="84"/>
      <c r="U166" s="84"/>
      <c r="V166" s="84"/>
      <c r="W166" s="84"/>
      <c r="X166" s="84"/>
      <c r="Y166" s="84"/>
      <c r="Z166" s="84"/>
    </row>
    <row r="167" spans="1:26" ht="15.75" customHeight="1">
      <c r="A167" s="94"/>
      <c r="B167" s="97"/>
      <c r="C167" s="97"/>
      <c r="D167" s="97"/>
      <c r="E167" s="97"/>
      <c r="F167" s="97"/>
      <c r="G167" s="84"/>
      <c r="H167" s="84"/>
      <c r="I167" s="84"/>
      <c r="J167" s="84"/>
      <c r="K167" s="84"/>
      <c r="L167" s="84"/>
      <c r="M167" s="84"/>
      <c r="N167" s="84"/>
      <c r="O167" s="84"/>
      <c r="P167" s="84"/>
      <c r="Q167" s="84"/>
      <c r="R167" s="84"/>
      <c r="S167" s="84"/>
      <c r="T167" s="84"/>
      <c r="U167" s="84"/>
      <c r="V167" s="84"/>
      <c r="W167" s="84"/>
      <c r="X167" s="84"/>
      <c r="Y167" s="84"/>
      <c r="Z167" s="84"/>
    </row>
    <row r="168" spans="1:26" ht="15.75" customHeight="1">
      <c r="A168" s="94"/>
      <c r="B168" s="97"/>
      <c r="C168" s="97"/>
      <c r="D168" s="97"/>
      <c r="E168" s="97"/>
      <c r="F168" s="97"/>
      <c r="G168" s="84"/>
      <c r="H168" s="84"/>
      <c r="I168" s="84"/>
      <c r="J168" s="84"/>
      <c r="K168" s="84"/>
      <c r="L168" s="84"/>
      <c r="M168" s="84"/>
      <c r="N168" s="84"/>
      <c r="O168" s="84"/>
      <c r="P168" s="84"/>
      <c r="Q168" s="84"/>
      <c r="R168" s="84"/>
      <c r="S168" s="84"/>
      <c r="T168" s="84"/>
      <c r="U168" s="84"/>
      <c r="V168" s="84"/>
      <c r="W168" s="84"/>
      <c r="X168" s="84"/>
      <c r="Y168" s="84"/>
      <c r="Z168" s="84"/>
    </row>
    <row r="169" spans="1:26" ht="15.75" customHeight="1">
      <c r="A169" s="94"/>
      <c r="B169" s="97"/>
      <c r="C169" s="97"/>
      <c r="D169" s="97"/>
      <c r="E169" s="97"/>
      <c r="F169" s="97"/>
      <c r="G169" s="84"/>
      <c r="H169" s="84"/>
      <c r="I169" s="84"/>
      <c r="J169" s="84"/>
      <c r="K169" s="84"/>
      <c r="L169" s="84"/>
      <c r="M169" s="84"/>
      <c r="N169" s="84"/>
      <c r="O169" s="84"/>
      <c r="P169" s="84"/>
      <c r="Q169" s="84"/>
      <c r="R169" s="84"/>
      <c r="S169" s="84"/>
      <c r="T169" s="84"/>
      <c r="U169" s="84"/>
      <c r="V169" s="84"/>
      <c r="W169" s="84"/>
      <c r="X169" s="84"/>
      <c r="Y169" s="84"/>
      <c r="Z169" s="84"/>
    </row>
    <row r="170" spans="1:26" ht="15.75" customHeight="1">
      <c r="A170" s="94"/>
      <c r="B170" s="97"/>
      <c r="C170" s="97"/>
      <c r="D170" s="97"/>
      <c r="E170" s="97"/>
      <c r="F170" s="97"/>
      <c r="G170" s="84"/>
      <c r="H170" s="84"/>
      <c r="I170" s="84"/>
      <c r="J170" s="84"/>
      <c r="K170" s="84"/>
      <c r="L170" s="84"/>
      <c r="M170" s="84"/>
      <c r="N170" s="84"/>
      <c r="O170" s="84"/>
      <c r="P170" s="84"/>
      <c r="Q170" s="84"/>
      <c r="R170" s="84"/>
      <c r="S170" s="84"/>
      <c r="T170" s="84"/>
      <c r="U170" s="84"/>
      <c r="V170" s="84"/>
      <c r="W170" s="84"/>
      <c r="X170" s="84"/>
      <c r="Y170" s="84"/>
      <c r="Z170" s="84"/>
    </row>
    <row r="171" spans="1:26" ht="15.75" customHeight="1">
      <c r="A171" s="94"/>
      <c r="B171" s="97"/>
      <c r="C171" s="97"/>
      <c r="D171" s="97"/>
      <c r="E171" s="97"/>
      <c r="F171" s="97"/>
      <c r="G171" s="84"/>
      <c r="H171" s="84"/>
      <c r="I171" s="84"/>
      <c r="J171" s="84"/>
      <c r="K171" s="84"/>
      <c r="L171" s="84"/>
      <c r="M171" s="84"/>
      <c r="N171" s="84"/>
      <c r="O171" s="84"/>
      <c r="P171" s="84"/>
      <c r="Q171" s="84"/>
      <c r="R171" s="84"/>
      <c r="S171" s="84"/>
      <c r="T171" s="84"/>
      <c r="U171" s="84"/>
      <c r="V171" s="84"/>
      <c r="W171" s="84"/>
      <c r="X171" s="84"/>
      <c r="Y171" s="84"/>
      <c r="Z171" s="84"/>
    </row>
    <row r="172" spans="1:26" ht="15.75" customHeight="1">
      <c r="A172" s="94"/>
      <c r="B172" s="97"/>
      <c r="C172" s="97"/>
      <c r="D172" s="97"/>
      <c r="E172" s="97"/>
      <c r="F172" s="97"/>
      <c r="G172" s="84"/>
      <c r="H172" s="84"/>
      <c r="I172" s="84"/>
      <c r="J172" s="84"/>
      <c r="K172" s="84"/>
      <c r="L172" s="84"/>
      <c r="M172" s="84"/>
      <c r="N172" s="84"/>
      <c r="O172" s="84"/>
      <c r="P172" s="84"/>
      <c r="Q172" s="84"/>
      <c r="R172" s="84"/>
      <c r="S172" s="84"/>
      <c r="T172" s="84"/>
      <c r="U172" s="84"/>
      <c r="V172" s="84"/>
      <c r="W172" s="84"/>
      <c r="X172" s="84"/>
      <c r="Y172" s="84"/>
      <c r="Z172" s="84"/>
    </row>
    <row r="173" spans="1:26" ht="15.75" customHeight="1">
      <c r="A173" s="94"/>
      <c r="B173" s="97"/>
      <c r="C173" s="97"/>
      <c r="D173" s="97"/>
      <c r="E173" s="97"/>
      <c r="F173" s="97"/>
      <c r="G173" s="84"/>
      <c r="H173" s="84"/>
      <c r="I173" s="84"/>
      <c r="J173" s="84"/>
      <c r="K173" s="84"/>
      <c r="L173" s="84"/>
      <c r="M173" s="84"/>
      <c r="N173" s="84"/>
      <c r="O173" s="84"/>
      <c r="P173" s="84"/>
      <c r="Q173" s="84"/>
      <c r="R173" s="84"/>
      <c r="S173" s="84"/>
      <c r="T173" s="84"/>
      <c r="U173" s="84"/>
      <c r="V173" s="84"/>
      <c r="W173" s="84"/>
      <c r="X173" s="84"/>
      <c r="Y173" s="84"/>
      <c r="Z173" s="84"/>
    </row>
    <row r="174" spans="1:26" ht="15.75" customHeight="1">
      <c r="A174" s="94"/>
      <c r="B174" s="97"/>
      <c r="C174" s="97"/>
      <c r="D174" s="97"/>
      <c r="E174" s="97"/>
      <c r="F174" s="97"/>
      <c r="G174" s="84"/>
      <c r="H174" s="84"/>
      <c r="I174" s="84"/>
      <c r="J174" s="84"/>
      <c r="K174" s="84"/>
      <c r="L174" s="84"/>
      <c r="M174" s="84"/>
      <c r="N174" s="84"/>
      <c r="O174" s="84"/>
      <c r="P174" s="84"/>
      <c r="Q174" s="84"/>
      <c r="R174" s="84"/>
      <c r="S174" s="84"/>
      <c r="T174" s="84"/>
      <c r="U174" s="84"/>
      <c r="V174" s="84"/>
      <c r="W174" s="84"/>
      <c r="X174" s="84"/>
      <c r="Y174" s="84"/>
      <c r="Z174" s="84"/>
    </row>
    <row r="175" spans="1:26" ht="15.75" customHeight="1">
      <c r="A175" s="94"/>
      <c r="B175" s="97"/>
      <c r="C175" s="97"/>
      <c r="D175" s="97"/>
      <c r="E175" s="97"/>
      <c r="F175" s="97"/>
      <c r="G175" s="84"/>
      <c r="H175" s="84"/>
      <c r="I175" s="84"/>
      <c r="J175" s="84"/>
      <c r="K175" s="84"/>
      <c r="L175" s="84"/>
      <c r="M175" s="84"/>
      <c r="N175" s="84"/>
      <c r="O175" s="84"/>
      <c r="P175" s="84"/>
      <c r="Q175" s="84"/>
      <c r="R175" s="84"/>
      <c r="S175" s="84"/>
      <c r="T175" s="84"/>
      <c r="U175" s="84"/>
      <c r="V175" s="84"/>
      <c r="W175" s="84"/>
      <c r="X175" s="84"/>
      <c r="Y175" s="84"/>
      <c r="Z175" s="84"/>
    </row>
    <row r="176" spans="1:26" ht="15.75" customHeight="1">
      <c r="A176" s="94"/>
      <c r="B176" s="97"/>
      <c r="C176" s="97"/>
      <c r="D176" s="97"/>
      <c r="E176" s="97"/>
      <c r="F176" s="97"/>
      <c r="G176" s="84"/>
      <c r="H176" s="84"/>
      <c r="I176" s="84"/>
      <c r="J176" s="84"/>
      <c r="K176" s="84"/>
      <c r="L176" s="84"/>
      <c r="M176" s="84"/>
      <c r="N176" s="84"/>
      <c r="O176" s="84"/>
      <c r="P176" s="84"/>
      <c r="Q176" s="84"/>
      <c r="R176" s="84"/>
      <c r="S176" s="84"/>
      <c r="T176" s="84"/>
      <c r="U176" s="84"/>
      <c r="V176" s="84"/>
      <c r="W176" s="84"/>
      <c r="X176" s="84"/>
      <c r="Y176" s="84"/>
      <c r="Z176" s="84"/>
    </row>
    <row r="177" spans="1:26" ht="15.75" customHeight="1">
      <c r="A177" s="94"/>
      <c r="B177" s="97"/>
      <c r="C177" s="97"/>
      <c r="D177" s="97"/>
      <c r="E177" s="97"/>
      <c r="F177" s="97"/>
      <c r="G177" s="84"/>
      <c r="H177" s="84"/>
      <c r="I177" s="84"/>
      <c r="J177" s="84"/>
      <c r="K177" s="84"/>
      <c r="L177" s="84"/>
      <c r="M177" s="84"/>
      <c r="N177" s="84"/>
      <c r="O177" s="84"/>
      <c r="P177" s="84"/>
      <c r="Q177" s="84"/>
      <c r="R177" s="84"/>
      <c r="S177" s="84"/>
      <c r="T177" s="84"/>
      <c r="U177" s="84"/>
      <c r="V177" s="84"/>
      <c r="W177" s="84"/>
      <c r="X177" s="84"/>
      <c r="Y177" s="84"/>
      <c r="Z177" s="84"/>
    </row>
    <row r="178" spans="1:26" ht="15.75" customHeight="1">
      <c r="A178" s="94"/>
      <c r="B178" s="97"/>
      <c r="C178" s="97"/>
      <c r="D178" s="97"/>
      <c r="E178" s="97"/>
      <c r="F178" s="97"/>
      <c r="G178" s="84"/>
      <c r="H178" s="84"/>
      <c r="I178" s="84"/>
      <c r="J178" s="84"/>
      <c r="K178" s="84"/>
      <c r="L178" s="84"/>
      <c r="M178" s="84"/>
      <c r="N178" s="84"/>
      <c r="O178" s="84"/>
      <c r="P178" s="84"/>
      <c r="Q178" s="84"/>
      <c r="R178" s="84"/>
      <c r="S178" s="84"/>
      <c r="T178" s="84"/>
      <c r="U178" s="84"/>
      <c r="V178" s="84"/>
      <c r="W178" s="84"/>
      <c r="X178" s="84"/>
      <c r="Y178" s="84"/>
      <c r="Z178" s="84"/>
    </row>
    <row r="179" spans="1:26" ht="15.75" customHeight="1">
      <c r="A179" s="94"/>
      <c r="B179" s="97"/>
      <c r="C179" s="97"/>
      <c r="D179" s="97"/>
      <c r="E179" s="97"/>
      <c r="F179" s="97"/>
      <c r="G179" s="84"/>
      <c r="H179" s="84"/>
      <c r="I179" s="84"/>
      <c r="J179" s="84"/>
      <c r="K179" s="84"/>
      <c r="L179" s="84"/>
      <c r="M179" s="84"/>
      <c r="N179" s="84"/>
      <c r="O179" s="84"/>
      <c r="P179" s="84"/>
      <c r="Q179" s="84"/>
      <c r="R179" s="84"/>
      <c r="S179" s="84"/>
      <c r="T179" s="84"/>
      <c r="U179" s="84"/>
      <c r="V179" s="84"/>
      <c r="W179" s="84"/>
      <c r="X179" s="84"/>
      <c r="Y179" s="84"/>
      <c r="Z179" s="84"/>
    </row>
    <row r="180" spans="1:26" ht="15.75" customHeight="1">
      <c r="A180" s="94"/>
      <c r="B180" s="97"/>
      <c r="C180" s="97"/>
      <c r="D180" s="97"/>
      <c r="E180" s="97"/>
      <c r="F180" s="97"/>
      <c r="G180" s="84"/>
      <c r="H180" s="84"/>
      <c r="I180" s="84"/>
      <c r="J180" s="84"/>
      <c r="K180" s="84"/>
      <c r="L180" s="84"/>
      <c r="M180" s="84"/>
      <c r="N180" s="84"/>
      <c r="O180" s="84"/>
      <c r="P180" s="84"/>
      <c r="Q180" s="84"/>
      <c r="R180" s="84"/>
      <c r="S180" s="84"/>
      <c r="T180" s="84"/>
      <c r="U180" s="84"/>
      <c r="V180" s="84"/>
      <c r="W180" s="84"/>
      <c r="X180" s="84"/>
      <c r="Y180" s="84"/>
      <c r="Z180" s="84"/>
    </row>
    <row r="181" spans="1:26" ht="15.75" customHeight="1">
      <c r="A181" s="94"/>
      <c r="B181" s="97"/>
      <c r="C181" s="97"/>
      <c r="D181" s="97"/>
      <c r="E181" s="97"/>
      <c r="F181" s="97"/>
      <c r="G181" s="84"/>
      <c r="H181" s="84"/>
      <c r="I181" s="84"/>
      <c r="J181" s="84"/>
      <c r="K181" s="84"/>
      <c r="L181" s="84"/>
      <c r="M181" s="84"/>
      <c r="N181" s="84"/>
      <c r="O181" s="84"/>
      <c r="P181" s="84"/>
      <c r="Q181" s="84"/>
      <c r="R181" s="84"/>
      <c r="S181" s="84"/>
      <c r="T181" s="84"/>
      <c r="U181" s="84"/>
      <c r="V181" s="84"/>
      <c r="W181" s="84"/>
      <c r="X181" s="84"/>
      <c r="Y181" s="84"/>
      <c r="Z181" s="84"/>
    </row>
    <row r="182" spans="1:26" ht="15.75" customHeight="1">
      <c r="A182" s="94"/>
      <c r="B182" s="97"/>
      <c r="C182" s="97"/>
      <c r="D182" s="97"/>
      <c r="E182" s="97"/>
      <c r="F182" s="97"/>
      <c r="G182" s="84"/>
      <c r="H182" s="84"/>
      <c r="I182" s="84"/>
      <c r="J182" s="84"/>
      <c r="K182" s="84"/>
      <c r="L182" s="84"/>
      <c r="M182" s="84"/>
      <c r="N182" s="84"/>
      <c r="O182" s="84"/>
      <c r="P182" s="84"/>
      <c r="Q182" s="84"/>
      <c r="R182" s="84"/>
      <c r="S182" s="84"/>
      <c r="T182" s="84"/>
      <c r="U182" s="84"/>
      <c r="V182" s="84"/>
      <c r="W182" s="84"/>
      <c r="X182" s="84"/>
      <c r="Y182" s="84"/>
      <c r="Z182" s="84"/>
    </row>
    <row r="183" spans="1:26" ht="15.75" customHeight="1">
      <c r="A183" s="94"/>
      <c r="B183" s="97"/>
      <c r="C183" s="97"/>
      <c r="D183" s="97"/>
      <c r="E183" s="97"/>
      <c r="F183" s="97"/>
      <c r="G183" s="84"/>
      <c r="H183" s="84"/>
      <c r="I183" s="84"/>
      <c r="J183" s="84"/>
      <c r="K183" s="84"/>
      <c r="L183" s="84"/>
      <c r="M183" s="84"/>
      <c r="N183" s="84"/>
      <c r="O183" s="84"/>
      <c r="P183" s="84"/>
      <c r="Q183" s="84"/>
      <c r="R183" s="84"/>
      <c r="S183" s="84"/>
      <c r="T183" s="84"/>
      <c r="U183" s="84"/>
      <c r="V183" s="84"/>
      <c r="W183" s="84"/>
      <c r="X183" s="84"/>
      <c r="Y183" s="84"/>
      <c r="Z183" s="84"/>
    </row>
    <row r="184" spans="1:26" ht="15.75" customHeight="1">
      <c r="A184" s="94"/>
      <c r="B184" s="97"/>
      <c r="C184" s="97"/>
      <c r="D184" s="97"/>
      <c r="E184" s="97"/>
      <c r="F184" s="97"/>
      <c r="G184" s="84"/>
      <c r="H184" s="84"/>
      <c r="I184" s="84"/>
      <c r="J184" s="84"/>
      <c r="K184" s="84"/>
      <c r="L184" s="84"/>
      <c r="M184" s="84"/>
      <c r="N184" s="84"/>
      <c r="O184" s="84"/>
      <c r="P184" s="84"/>
      <c r="Q184" s="84"/>
      <c r="R184" s="84"/>
      <c r="S184" s="84"/>
      <c r="T184" s="84"/>
      <c r="U184" s="84"/>
      <c r="V184" s="84"/>
      <c r="W184" s="84"/>
      <c r="X184" s="84"/>
      <c r="Y184" s="84"/>
      <c r="Z184" s="84"/>
    </row>
    <row r="185" spans="1:26" ht="15.75" customHeight="1">
      <c r="A185" s="94"/>
      <c r="B185" s="97"/>
      <c r="C185" s="97"/>
      <c r="D185" s="97"/>
      <c r="E185" s="97"/>
      <c r="F185" s="97"/>
      <c r="G185" s="84"/>
      <c r="H185" s="84"/>
      <c r="I185" s="84"/>
      <c r="J185" s="84"/>
      <c r="K185" s="84"/>
      <c r="L185" s="84"/>
      <c r="M185" s="84"/>
      <c r="N185" s="84"/>
      <c r="O185" s="84"/>
      <c r="P185" s="84"/>
      <c r="Q185" s="84"/>
      <c r="R185" s="84"/>
      <c r="S185" s="84"/>
      <c r="T185" s="84"/>
      <c r="U185" s="84"/>
      <c r="V185" s="84"/>
      <c r="W185" s="84"/>
      <c r="X185" s="84"/>
      <c r="Y185" s="84"/>
      <c r="Z185" s="84"/>
    </row>
    <row r="186" spans="1:26" ht="15.75" customHeight="1">
      <c r="A186" s="94"/>
      <c r="B186" s="97"/>
      <c r="C186" s="97"/>
      <c r="D186" s="97"/>
      <c r="E186" s="97"/>
      <c r="F186" s="97"/>
      <c r="G186" s="84"/>
      <c r="H186" s="84"/>
      <c r="I186" s="84"/>
      <c r="J186" s="84"/>
      <c r="K186" s="84"/>
      <c r="L186" s="84"/>
      <c r="M186" s="84"/>
      <c r="N186" s="84"/>
      <c r="O186" s="84"/>
      <c r="P186" s="84"/>
      <c r="Q186" s="84"/>
      <c r="R186" s="84"/>
      <c r="S186" s="84"/>
      <c r="T186" s="84"/>
      <c r="U186" s="84"/>
      <c r="V186" s="84"/>
      <c r="W186" s="84"/>
      <c r="X186" s="84"/>
      <c r="Y186" s="84"/>
      <c r="Z186" s="84"/>
    </row>
    <row r="187" spans="1:26" ht="15.75" customHeight="1">
      <c r="A187" s="94"/>
      <c r="B187" s="97"/>
      <c r="C187" s="97"/>
      <c r="D187" s="97"/>
      <c r="E187" s="97"/>
      <c r="F187" s="97"/>
      <c r="G187" s="84"/>
      <c r="H187" s="84"/>
      <c r="I187" s="84"/>
      <c r="J187" s="84"/>
      <c r="K187" s="84"/>
      <c r="L187" s="84"/>
      <c r="M187" s="84"/>
      <c r="N187" s="84"/>
      <c r="O187" s="84"/>
      <c r="P187" s="84"/>
      <c r="Q187" s="84"/>
      <c r="R187" s="84"/>
      <c r="S187" s="84"/>
      <c r="T187" s="84"/>
      <c r="U187" s="84"/>
      <c r="V187" s="84"/>
      <c r="W187" s="84"/>
      <c r="X187" s="84"/>
      <c r="Y187" s="84"/>
      <c r="Z187" s="84"/>
    </row>
    <row r="188" spans="1:26" ht="15.75" customHeight="1">
      <c r="A188" s="94"/>
      <c r="B188" s="97"/>
      <c r="C188" s="97"/>
      <c r="D188" s="97"/>
      <c r="E188" s="97"/>
      <c r="F188" s="97"/>
      <c r="G188" s="84"/>
      <c r="H188" s="84"/>
      <c r="I188" s="84"/>
      <c r="J188" s="84"/>
      <c r="K188" s="84"/>
      <c r="L188" s="84"/>
      <c r="M188" s="84"/>
      <c r="N188" s="84"/>
      <c r="O188" s="84"/>
      <c r="P188" s="84"/>
      <c r="Q188" s="84"/>
      <c r="R188" s="84"/>
      <c r="S188" s="84"/>
      <c r="T188" s="84"/>
      <c r="U188" s="84"/>
      <c r="V188" s="84"/>
      <c r="W188" s="84"/>
      <c r="X188" s="84"/>
      <c r="Y188" s="84"/>
      <c r="Z188" s="84"/>
    </row>
    <row r="189" spans="1:26" ht="15.75" customHeight="1">
      <c r="A189" s="94"/>
      <c r="B189" s="97"/>
      <c r="C189" s="97"/>
      <c r="D189" s="97"/>
      <c r="E189" s="97"/>
      <c r="F189" s="97"/>
      <c r="G189" s="84"/>
      <c r="H189" s="84"/>
      <c r="I189" s="84"/>
      <c r="J189" s="84"/>
      <c r="K189" s="84"/>
      <c r="L189" s="84"/>
      <c r="M189" s="84"/>
      <c r="N189" s="84"/>
      <c r="O189" s="84"/>
      <c r="P189" s="84"/>
      <c r="Q189" s="84"/>
      <c r="R189" s="84"/>
      <c r="S189" s="84"/>
      <c r="T189" s="84"/>
      <c r="U189" s="84"/>
      <c r="V189" s="84"/>
      <c r="W189" s="84"/>
      <c r="X189" s="84"/>
      <c r="Y189" s="84"/>
      <c r="Z189" s="84"/>
    </row>
    <row r="190" spans="1:26" ht="15.75" customHeight="1">
      <c r="A190" s="94"/>
      <c r="B190" s="97"/>
      <c r="C190" s="97"/>
      <c r="D190" s="97"/>
      <c r="E190" s="97"/>
      <c r="F190" s="97"/>
      <c r="G190" s="84"/>
      <c r="H190" s="84"/>
      <c r="I190" s="84"/>
      <c r="J190" s="84"/>
      <c r="K190" s="84"/>
      <c r="L190" s="84"/>
      <c r="M190" s="84"/>
      <c r="N190" s="84"/>
      <c r="O190" s="84"/>
      <c r="P190" s="84"/>
      <c r="Q190" s="84"/>
      <c r="R190" s="84"/>
      <c r="S190" s="84"/>
      <c r="T190" s="84"/>
      <c r="U190" s="84"/>
      <c r="V190" s="84"/>
      <c r="W190" s="84"/>
      <c r="X190" s="84"/>
      <c r="Y190" s="84"/>
      <c r="Z190" s="84"/>
    </row>
    <row r="191" spans="1:26" ht="15.75" customHeight="1">
      <c r="A191" s="94"/>
      <c r="B191" s="97"/>
      <c r="C191" s="97"/>
      <c r="D191" s="97"/>
      <c r="E191" s="97"/>
      <c r="F191" s="97"/>
      <c r="G191" s="84"/>
      <c r="H191" s="84"/>
      <c r="I191" s="84"/>
      <c r="J191" s="84"/>
      <c r="K191" s="84"/>
      <c r="L191" s="84"/>
      <c r="M191" s="84"/>
      <c r="N191" s="84"/>
      <c r="O191" s="84"/>
      <c r="P191" s="84"/>
      <c r="Q191" s="84"/>
      <c r="R191" s="84"/>
      <c r="S191" s="84"/>
      <c r="T191" s="84"/>
      <c r="U191" s="84"/>
      <c r="V191" s="84"/>
      <c r="W191" s="84"/>
      <c r="X191" s="84"/>
      <c r="Y191" s="84"/>
      <c r="Z191" s="84"/>
    </row>
    <row r="192" spans="1:26" ht="15.75" customHeight="1">
      <c r="A192" s="94"/>
      <c r="B192" s="97"/>
      <c r="C192" s="97"/>
      <c r="D192" s="97"/>
      <c r="E192" s="97"/>
      <c r="F192" s="97"/>
      <c r="G192" s="84"/>
      <c r="H192" s="84"/>
      <c r="I192" s="84"/>
      <c r="J192" s="84"/>
      <c r="K192" s="84"/>
      <c r="L192" s="84"/>
      <c r="M192" s="84"/>
      <c r="N192" s="84"/>
      <c r="O192" s="84"/>
      <c r="P192" s="84"/>
      <c r="Q192" s="84"/>
      <c r="R192" s="84"/>
      <c r="S192" s="84"/>
      <c r="T192" s="84"/>
      <c r="U192" s="84"/>
      <c r="V192" s="84"/>
      <c r="W192" s="84"/>
      <c r="X192" s="84"/>
      <c r="Y192" s="84"/>
      <c r="Z192" s="84"/>
    </row>
    <row r="193" spans="1:26" ht="15.75" customHeight="1">
      <c r="A193" s="94"/>
      <c r="B193" s="97"/>
      <c r="C193" s="97"/>
      <c r="D193" s="97"/>
      <c r="E193" s="97"/>
      <c r="F193" s="97"/>
      <c r="G193" s="84"/>
      <c r="H193" s="84"/>
      <c r="I193" s="84"/>
      <c r="J193" s="84"/>
      <c r="K193" s="84"/>
      <c r="L193" s="84"/>
      <c r="M193" s="84"/>
      <c r="N193" s="84"/>
      <c r="O193" s="84"/>
      <c r="P193" s="84"/>
      <c r="Q193" s="84"/>
      <c r="R193" s="84"/>
      <c r="S193" s="84"/>
      <c r="T193" s="84"/>
      <c r="U193" s="84"/>
      <c r="V193" s="84"/>
      <c r="W193" s="84"/>
      <c r="X193" s="84"/>
      <c r="Y193" s="84"/>
      <c r="Z193" s="84"/>
    </row>
    <row r="194" spans="1:26" ht="15.75" customHeight="1">
      <c r="A194" s="94"/>
      <c r="B194" s="97"/>
      <c r="C194" s="97"/>
      <c r="D194" s="97"/>
      <c r="E194" s="97"/>
      <c r="F194" s="97"/>
      <c r="G194" s="84"/>
      <c r="H194" s="84"/>
      <c r="I194" s="84"/>
      <c r="J194" s="84"/>
      <c r="K194" s="84"/>
      <c r="L194" s="84"/>
      <c r="M194" s="84"/>
      <c r="N194" s="84"/>
      <c r="O194" s="84"/>
      <c r="P194" s="84"/>
      <c r="Q194" s="84"/>
      <c r="R194" s="84"/>
      <c r="S194" s="84"/>
      <c r="T194" s="84"/>
      <c r="U194" s="84"/>
      <c r="V194" s="84"/>
      <c r="W194" s="84"/>
      <c r="X194" s="84"/>
      <c r="Y194" s="84"/>
      <c r="Z194" s="84"/>
    </row>
    <row r="195" spans="1:26" ht="15.75" customHeight="1">
      <c r="A195" s="94"/>
      <c r="B195" s="97"/>
      <c r="C195" s="97"/>
      <c r="D195" s="97"/>
      <c r="E195" s="97"/>
      <c r="F195" s="97"/>
      <c r="G195" s="84"/>
      <c r="H195" s="84"/>
      <c r="I195" s="84"/>
      <c r="J195" s="84"/>
      <c r="K195" s="84"/>
      <c r="L195" s="84"/>
      <c r="M195" s="84"/>
      <c r="N195" s="84"/>
      <c r="O195" s="84"/>
      <c r="P195" s="84"/>
      <c r="Q195" s="84"/>
      <c r="R195" s="84"/>
      <c r="S195" s="84"/>
      <c r="T195" s="84"/>
      <c r="U195" s="84"/>
      <c r="V195" s="84"/>
      <c r="W195" s="84"/>
      <c r="X195" s="84"/>
      <c r="Y195" s="84"/>
      <c r="Z195" s="84"/>
    </row>
    <row r="196" spans="1:26" ht="15.75" customHeight="1">
      <c r="A196" s="94"/>
      <c r="B196" s="97"/>
      <c r="C196" s="97"/>
      <c r="D196" s="97"/>
      <c r="E196" s="97"/>
      <c r="F196" s="97"/>
      <c r="G196" s="84"/>
      <c r="H196" s="84"/>
      <c r="I196" s="84"/>
      <c r="J196" s="84"/>
      <c r="K196" s="84"/>
      <c r="L196" s="84"/>
      <c r="M196" s="84"/>
      <c r="N196" s="84"/>
      <c r="O196" s="84"/>
      <c r="P196" s="84"/>
      <c r="Q196" s="84"/>
      <c r="R196" s="84"/>
      <c r="S196" s="84"/>
      <c r="T196" s="84"/>
      <c r="U196" s="84"/>
      <c r="V196" s="84"/>
      <c r="W196" s="84"/>
      <c r="X196" s="84"/>
      <c r="Y196" s="84"/>
      <c r="Z196" s="84"/>
    </row>
    <row r="197" spans="1:26" ht="15.75" customHeight="1">
      <c r="A197" s="94"/>
      <c r="B197" s="97"/>
      <c r="C197" s="97"/>
      <c r="D197" s="97"/>
      <c r="E197" s="97"/>
      <c r="F197" s="97"/>
      <c r="G197" s="84"/>
      <c r="H197" s="84"/>
      <c r="I197" s="84"/>
      <c r="J197" s="84"/>
      <c r="K197" s="84"/>
      <c r="L197" s="84"/>
      <c r="M197" s="84"/>
      <c r="N197" s="84"/>
      <c r="O197" s="84"/>
      <c r="P197" s="84"/>
      <c r="Q197" s="84"/>
      <c r="R197" s="84"/>
      <c r="S197" s="84"/>
      <c r="T197" s="84"/>
      <c r="U197" s="84"/>
      <c r="V197" s="84"/>
      <c r="W197" s="84"/>
      <c r="X197" s="84"/>
      <c r="Y197" s="84"/>
      <c r="Z197" s="84"/>
    </row>
    <row r="198" spans="1:26" ht="15.75" customHeight="1">
      <c r="A198" s="94"/>
      <c r="B198" s="97"/>
      <c r="C198" s="97"/>
      <c r="D198" s="97"/>
      <c r="E198" s="97"/>
      <c r="F198" s="97"/>
      <c r="G198" s="84"/>
      <c r="H198" s="84"/>
      <c r="I198" s="84"/>
      <c r="J198" s="84"/>
      <c r="K198" s="84"/>
      <c r="L198" s="84"/>
      <c r="M198" s="84"/>
      <c r="N198" s="84"/>
      <c r="O198" s="84"/>
      <c r="P198" s="84"/>
      <c r="Q198" s="84"/>
      <c r="R198" s="84"/>
      <c r="S198" s="84"/>
      <c r="T198" s="84"/>
      <c r="U198" s="84"/>
      <c r="V198" s="84"/>
      <c r="W198" s="84"/>
      <c r="X198" s="84"/>
      <c r="Y198" s="84"/>
      <c r="Z198" s="84"/>
    </row>
    <row r="199" spans="1:26" ht="15.75" customHeight="1">
      <c r="A199" s="94"/>
      <c r="B199" s="97"/>
      <c r="C199" s="97"/>
      <c r="D199" s="97"/>
      <c r="E199" s="97"/>
      <c r="F199" s="97"/>
      <c r="G199" s="84"/>
      <c r="H199" s="84"/>
      <c r="I199" s="84"/>
      <c r="J199" s="84"/>
      <c r="K199" s="84"/>
      <c r="L199" s="84"/>
      <c r="M199" s="84"/>
      <c r="N199" s="84"/>
      <c r="O199" s="84"/>
      <c r="P199" s="84"/>
      <c r="Q199" s="84"/>
      <c r="R199" s="84"/>
      <c r="S199" s="84"/>
      <c r="T199" s="84"/>
      <c r="U199" s="84"/>
      <c r="V199" s="84"/>
      <c r="W199" s="84"/>
      <c r="X199" s="84"/>
      <c r="Y199" s="84"/>
      <c r="Z199" s="84"/>
    </row>
    <row r="200" spans="1:26" ht="15.75" customHeight="1">
      <c r="A200" s="94"/>
      <c r="B200" s="97"/>
      <c r="C200" s="97"/>
      <c r="D200" s="97"/>
      <c r="E200" s="97"/>
      <c r="F200" s="97"/>
      <c r="G200" s="84"/>
      <c r="H200" s="84"/>
      <c r="I200" s="84"/>
      <c r="J200" s="84"/>
      <c r="K200" s="84"/>
      <c r="L200" s="84"/>
      <c r="M200" s="84"/>
      <c r="N200" s="84"/>
      <c r="O200" s="84"/>
      <c r="P200" s="84"/>
      <c r="Q200" s="84"/>
      <c r="R200" s="84"/>
      <c r="S200" s="84"/>
      <c r="T200" s="84"/>
      <c r="U200" s="84"/>
      <c r="V200" s="84"/>
      <c r="W200" s="84"/>
      <c r="X200" s="84"/>
      <c r="Y200" s="84"/>
      <c r="Z200" s="84"/>
    </row>
    <row r="201" spans="1:26" ht="15.75" customHeight="1">
      <c r="A201" s="94"/>
      <c r="B201" s="97"/>
      <c r="C201" s="97"/>
      <c r="D201" s="97"/>
      <c r="E201" s="97"/>
      <c r="F201" s="97"/>
      <c r="G201" s="84"/>
      <c r="H201" s="84"/>
      <c r="I201" s="84"/>
      <c r="J201" s="84"/>
      <c r="K201" s="84"/>
      <c r="L201" s="84"/>
      <c r="M201" s="84"/>
      <c r="N201" s="84"/>
      <c r="O201" s="84"/>
      <c r="P201" s="84"/>
      <c r="Q201" s="84"/>
      <c r="R201" s="84"/>
      <c r="S201" s="84"/>
      <c r="T201" s="84"/>
      <c r="U201" s="84"/>
      <c r="V201" s="84"/>
      <c r="W201" s="84"/>
      <c r="X201" s="84"/>
      <c r="Y201" s="84"/>
      <c r="Z201" s="84"/>
    </row>
    <row r="202" spans="1:26" ht="15.75" customHeight="1">
      <c r="A202" s="94"/>
      <c r="B202" s="97"/>
      <c r="C202" s="97"/>
      <c r="D202" s="97"/>
      <c r="E202" s="97"/>
      <c r="F202" s="97"/>
      <c r="G202" s="84"/>
      <c r="H202" s="84"/>
      <c r="I202" s="84"/>
      <c r="J202" s="84"/>
      <c r="K202" s="84"/>
      <c r="L202" s="84"/>
      <c r="M202" s="84"/>
      <c r="N202" s="84"/>
      <c r="O202" s="84"/>
      <c r="P202" s="84"/>
      <c r="Q202" s="84"/>
      <c r="R202" s="84"/>
      <c r="S202" s="84"/>
      <c r="T202" s="84"/>
      <c r="U202" s="84"/>
      <c r="V202" s="84"/>
      <c r="W202" s="84"/>
      <c r="X202" s="84"/>
      <c r="Y202" s="84"/>
      <c r="Z202" s="84"/>
    </row>
    <row r="203" spans="1:26" ht="15.75" customHeight="1">
      <c r="A203" s="94"/>
      <c r="B203" s="97"/>
      <c r="C203" s="97"/>
      <c r="D203" s="97"/>
      <c r="E203" s="97"/>
      <c r="F203" s="97"/>
      <c r="G203" s="84"/>
      <c r="H203" s="84"/>
      <c r="I203" s="84"/>
      <c r="J203" s="84"/>
      <c r="K203" s="84"/>
      <c r="L203" s="84"/>
      <c r="M203" s="84"/>
      <c r="N203" s="84"/>
      <c r="O203" s="84"/>
      <c r="P203" s="84"/>
      <c r="Q203" s="84"/>
      <c r="R203" s="84"/>
      <c r="S203" s="84"/>
      <c r="T203" s="84"/>
      <c r="U203" s="84"/>
      <c r="V203" s="84"/>
      <c r="W203" s="84"/>
      <c r="X203" s="84"/>
      <c r="Y203" s="84"/>
      <c r="Z203" s="84"/>
    </row>
    <row r="204" spans="1:26" ht="15.75" customHeight="1">
      <c r="A204" s="94"/>
      <c r="B204" s="97"/>
      <c r="C204" s="97"/>
      <c r="D204" s="97"/>
      <c r="E204" s="97"/>
      <c r="F204" s="97"/>
      <c r="G204" s="84"/>
      <c r="H204" s="84"/>
      <c r="I204" s="84"/>
      <c r="J204" s="84"/>
      <c r="K204" s="84"/>
      <c r="L204" s="84"/>
      <c r="M204" s="84"/>
      <c r="N204" s="84"/>
      <c r="O204" s="84"/>
      <c r="P204" s="84"/>
      <c r="Q204" s="84"/>
      <c r="R204" s="84"/>
      <c r="S204" s="84"/>
      <c r="T204" s="84"/>
      <c r="U204" s="84"/>
      <c r="V204" s="84"/>
      <c r="W204" s="84"/>
      <c r="X204" s="84"/>
      <c r="Y204" s="84"/>
      <c r="Z204" s="84"/>
    </row>
    <row r="205" spans="1:26" ht="15.75" customHeight="1">
      <c r="A205" s="94"/>
      <c r="B205" s="97"/>
      <c r="C205" s="97"/>
      <c r="D205" s="97"/>
      <c r="E205" s="97"/>
      <c r="F205" s="97"/>
      <c r="G205" s="84"/>
      <c r="H205" s="84"/>
      <c r="I205" s="84"/>
      <c r="J205" s="84"/>
      <c r="K205" s="84"/>
      <c r="L205" s="84"/>
      <c r="M205" s="84"/>
      <c r="N205" s="84"/>
      <c r="O205" s="84"/>
      <c r="P205" s="84"/>
      <c r="Q205" s="84"/>
      <c r="R205" s="84"/>
      <c r="S205" s="84"/>
      <c r="T205" s="84"/>
      <c r="U205" s="84"/>
      <c r="V205" s="84"/>
      <c r="W205" s="84"/>
      <c r="X205" s="84"/>
      <c r="Y205" s="84"/>
      <c r="Z205" s="84"/>
    </row>
    <row r="206" spans="1:26" ht="15.75" customHeight="1">
      <c r="A206" s="94"/>
      <c r="B206" s="97"/>
      <c r="C206" s="97"/>
      <c r="D206" s="97"/>
      <c r="E206" s="97"/>
      <c r="F206" s="97"/>
      <c r="G206" s="84"/>
      <c r="H206" s="84"/>
      <c r="I206" s="84"/>
      <c r="J206" s="84"/>
      <c r="K206" s="84"/>
      <c r="L206" s="84"/>
      <c r="M206" s="84"/>
      <c r="N206" s="84"/>
      <c r="O206" s="84"/>
      <c r="P206" s="84"/>
      <c r="Q206" s="84"/>
      <c r="R206" s="84"/>
      <c r="S206" s="84"/>
      <c r="T206" s="84"/>
      <c r="U206" s="84"/>
      <c r="V206" s="84"/>
      <c r="W206" s="84"/>
      <c r="X206" s="84"/>
      <c r="Y206" s="84"/>
      <c r="Z206" s="84"/>
    </row>
    <row r="207" spans="1:26" ht="15.75" customHeight="1">
      <c r="A207" s="94"/>
      <c r="B207" s="97"/>
      <c r="C207" s="97"/>
      <c r="D207" s="97"/>
      <c r="E207" s="97"/>
      <c r="F207" s="97"/>
      <c r="G207" s="84"/>
      <c r="H207" s="84"/>
      <c r="I207" s="84"/>
      <c r="J207" s="84"/>
      <c r="K207" s="84"/>
      <c r="L207" s="84"/>
      <c r="M207" s="84"/>
      <c r="N207" s="84"/>
      <c r="O207" s="84"/>
      <c r="P207" s="84"/>
      <c r="Q207" s="84"/>
      <c r="R207" s="84"/>
      <c r="S207" s="84"/>
      <c r="T207" s="84"/>
      <c r="U207" s="84"/>
      <c r="V207" s="84"/>
      <c r="W207" s="84"/>
      <c r="X207" s="84"/>
      <c r="Y207" s="84"/>
      <c r="Z207" s="84"/>
    </row>
    <row r="208" spans="1:26" ht="15.75" customHeight="1">
      <c r="A208" s="94"/>
      <c r="B208" s="97"/>
      <c r="C208" s="97"/>
      <c r="D208" s="97"/>
      <c r="E208" s="97"/>
      <c r="F208" s="97"/>
      <c r="G208" s="84"/>
      <c r="H208" s="84"/>
      <c r="I208" s="84"/>
      <c r="J208" s="84"/>
      <c r="K208" s="84"/>
      <c r="L208" s="84"/>
      <c r="M208" s="84"/>
      <c r="N208" s="84"/>
      <c r="O208" s="84"/>
      <c r="P208" s="84"/>
      <c r="Q208" s="84"/>
      <c r="R208" s="84"/>
      <c r="S208" s="84"/>
      <c r="T208" s="84"/>
      <c r="U208" s="84"/>
      <c r="V208" s="84"/>
      <c r="W208" s="84"/>
      <c r="X208" s="84"/>
      <c r="Y208" s="84"/>
      <c r="Z208" s="84"/>
    </row>
    <row r="209" spans="1:26" ht="15.75" customHeight="1">
      <c r="A209" s="94"/>
      <c r="B209" s="97"/>
      <c r="C209" s="97"/>
      <c r="D209" s="97"/>
      <c r="E209" s="97"/>
      <c r="F209" s="97"/>
      <c r="G209" s="84"/>
      <c r="H209" s="84"/>
      <c r="I209" s="84"/>
      <c r="J209" s="84"/>
      <c r="K209" s="84"/>
      <c r="L209" s="84"/>
      <c r="M209" s="84"/>
      <c r="N209" s="84"/>
      <c r="O209" s="84"/>
      <c r="P209" s="84"/>
      <c r="Q209" s="84"/>
      <c r="R209" s="84"/>
      <c r="S209" s="84"/>
      <c r="T209" s="84"/>
      <c r="U209" s="84"/>
      <c r="V209" s="84"/>
      <c r="W209" s="84"/>
      <c r="X209" s="84"/>
      <c r="Y209" s="84"/>
      <c r="Z209" s="84"/>
    </row>
    <row r="210" spans="1:26" ht="15.75" customHeight="1">
      <c r="A210" s="94"/>
      <c r="B210" s="97"/>
      <c r="C210" s="97"/>
      <c r="D210" s="97"/>
      <c r="E210" s="97"/>
      <c r="F210" s="97"/>
      <c r="G210" s="84"/>
      <c r="H210" s="84"/>
      <c r="I210" s="84"/>
      <c r="J210" s="84"/>
      <c r="K210" s="84"/>
      <c r="L210" s="84"/>
      <c r="M210" s="84"/>
      <c r="N210" s="84"/>
      <c r="O210" s="84"/>
      <c r="P210" s="84"/>
      <c r="Q210" s="84"/>
      <c r="R210" s="84"/>
      <c r="S210" s="84"/>
      <c r="T210" s="84"/>
      <c r="U210" s="84"/>
      <c r="V210" s="84"/>
      <c r="W210" s="84"/>
      <c r="X210" s="84"/>
      <c r="Y210" s="84"/>
      <c r="Z210" s="84"/>
    </row>
    <row r="211" spans="1:26" ht="15.75" customHeight="1">
      <c r="A211" s="94"/>
      <c r="B211" s="97"/>
      <c r="C211" s="97"/>
      <c r="D211" s="97"/>
      <c r="E211" s="97"/>
      <c r="F211" s="97"/>
      <c r="G211" s="84"/>
      <c r="H211" s="84"/>
      <c r="I211" s="84"/>
      <c r="J211" s="84"/>
      <c r="K211" s="84"/>
      <c r="L211" s="84"/>
      <c r="M211" s="84"/>
      <c r="N211" s="84"/>
      <c r="O211" s="84"/>
      <c r="P211" s="84"/>
      <c r="Q211" s="84"/>
      <c r="R211" s="84"/>
      <c r="S211" s="84"/>
      <c r="T211" s="84"/>
      <c r="U211" s="84"/>
      <c r="V211" s="84"/>
      <c r="W211" s="84"/>
      <c r="X211" s="84"/>
      <c r="Y211" s="84"/>
      <c r="Z211" s="84"/>
    </row>
    <row r="212" spans="1:26" ht="15.75" customHeight="1">
      <c r="A212" s="94"/>
      <c r="B212" s="97"/>
      <c r="C212" s="97"/>
      <c r="D212" s="97"/>
      <c r="E212" s="97"/>
      <c r="F212" s="97"/>
      <c r="G212" s="84"/>
      <c r="H212" s="84"/>
      <c r="I212" s="84"/>
      <c r="J212" s="84"/>
      <c r="K212" s="84"/>
      <c r="L212" s="84"/>
      <c r="M212" s="84"/>
      <c r="N212" s="84"/>
      <c r="O212" s="84"/>
      <c r="P212" s="84"/>
      <c r="Q212" s="84"/>
      <c r="R212" s="84"/>
      <c r="S212" s="84"/>
      <c r="T212" s="84"/>
      <c r="U212" s="84"/>
      <c r="V212" s="84"/>
      <c r="W212" s="84"/>
      <c r="X212" s="84"/>
      <c r="Y212" s="84"/>
      <c r="Z212" s="84"/>
    </row>
    <row r="213" spans="1:26" ht="15.75" customHeight="1">
      <c r="A213" s="94"/>
      <c r="B213" s="97"/>
      <c r="C213" s="97"/>
      <c r="D213" s="97"/>
      <c r="E213" s="97"/>
      <c r="F213" s="97"/>
      <c r="G213" s="84"/>
      <c r="H213" s="84"/>
      <c r="I213" s="84"/>
      <c r="J213" s="84"/>
      <c r="K213" s="84"/>
      <c r="L213" s="84"/>
      <c r="M213" s="84"/>
      <c r="N213" s="84"/>
      <c r="O213" s="84"/>
      <c r="P213" s="84"/>
      <c r="Q213" s="84"/>
      <c r="R213" s="84"/>
      <c r="S213" s="84"/>
      <c r="T213" s="84"/>
      <c r="U213" s="84"/>
      <c r="V213" s="84"/>
      <c r="W213" s="84"/>
      <c r="X213" s="84"/>
      <c r="Y213" s="84"/>
      <c r="Z213" s="84"/>
    </row>
    <row r="214" spans="1:26" ht="15.75" customHeight="1">
      <c r="A214" s="94"/>
      <c r="B214" s="97"/>
      <c r="C214" s="97"/>
      <c r="D214" s="97"/>
      <c r="E214" s="97"/>
      <c r="F214" s="97"/>
      <c r="G214" s="84"/>
      <c r="H214" s="84"/>
      <c r="I214" s="84"/>
      <c r="J214" s="84"/>
      <c r="K214" s="84"/>
      <c r="L214" s="84"/>
      <c r="M214" s="84"/>
      <c r="N214" s="84"/>
      <c r="O214" s="84"/>
      <c r="P214" s="84"/>
      <c r="Q214" s="84"/>
      <c r="R214" s="84"/>
      <c r="S214" s="84"/>
      <c r="T214" s="84"/>
      <c r="U214" s="84"/>
      <c r="V214" s="84"/>
      <c r="W214" s="84"/>
      <c r="X214" s="84"/>
      <c r="Y214" s="84"/>
      <c r="Z214" s="84"/>
    </row>
    <row r="215" spans="1:26" ht="15.75" customHeight="1">
      <c r="A215" s="94"/>
      <c r="B215" s="97"/>
      <c r="C215" s="97"/>
      <c r="D215" s="97"/>
      <c r="E215" s="97"/>
      <c r="F215" s="97"/>
      <c r="G215" s="84"/>
      <c r="H215" s="84"/>
      <c r="I215" s="84"/>
      <c r="J215" s="84"/>
      <c r="K215" s="84"/>
      <c r="L215" s="84"/>
      <c r="M215" s="84"/>
      <c r="N215" s="84"/>
      <c r="O215" s="84"/>
      <c r="P215" s="84"/>
      <c r="Q215" s="84"/>
      <c r="R215" s="84"/>
      <c r="S215" s="84"/>
      <c r="T215" s="84"/>
      <c r="U215" s="84"/>
      <c r="V215" s="84"/>
      <c r="W215" s="84"/>
      <c r="X215" s="84"/>
      <c r="Y215" s="84"/>
      <c r="Z215" s="84"/>
    </row>
    <row r="216" spans="1:26" ht="15.75" customHeight="1">
      <c r="A216" s="94"/>
      <c r="B216" s="97"/>
      <c r="C216" s="97"/>
      <c r="D216" s="97"/>
      <c r="E216" s="97"/>
      <c r="F216" s="97"/>
      <c r="G216" s="84"/>
      <c r="H216" s="84"/>
      <c r="I216" s="84"/>
      <c r="J216" s="84"/>
      <c r="K216" s="84"/>
      <c r="L216" s="84"/>
      <c r="M216" s="84"/>
      <c r="N216" s="84"/>
      <c r="O216" s="84"/>
      <c r="P216" s="84"/>
      <c r="Q216" s="84"/>
      <c r="R216" s="84"/>
      <c r="S216" s="84"/>
      <c r="T216" s="84"/>
      <c r="U216" s="84"/>
      <c r="V216" s="84"/>
      <c r="W216" s="84"/>
      <c r="X216" s="84"/>
      <c r="Y216" s="84"/>
      <c r="Z216" s="84"/>
    </row>
    <row r="217" spans="1:26" ht="15.75" customHeight="1">
      <c r="A217" s="94"/>
      <c r="B217" s="97"/>
      <c r="C217" s="97"/>
      <c r="D217" s="97"/>
      <c r="E217" s="97"/>
      <c r="F217" s="97"/>
      <c r="G217" s="84"/>
      <c r="H217" s="84"/>
      <c r="I217" s="84"/>
      <c r="J217" s="84"/>
      <c r="K217" s="84"/>
      <c r="L217" s="84"/>
      <c r="M217" s="84"/>
      <c r="N217" s="84"/>
      <c r="O217" s="84"/>
      <c r="P217" s="84"/>
      <c r="Q217" s="84"/>
      <c r="R217" s="84"/>
      <c r="S217" s="84"/>
      <c r="T217" s="84"/>
      <c r="U217" s="84"/>
      <c r="V217" s="84"/>
      <c r="W217" s="84"/>
      <c r="X217" s="84"/>
      <c r="Y217" s="84"/>
      <c r="Z217" s="84"/>
    </row>
    <row r="218" spans="1:26" ht="15.75" customHeight="1">
      <c r="A218" s="94"/>
      <c r="B218" s="97"/>
      <c r="C218" s="97"/>
      <c r="D218" s="97"/>
      <c r="E218" s="97"/>
      <c r="F218" s="97"/>
      <c r="G218" s="84"/>
      <c r="H218" s="84"/>
      <c r="I218" s="84"/>
      <c r="J218" s="84"/>
      <c r="K218" s="84"/>
      <c r="L218" s="84"/>
      <c r="M218" s="84"/>
      <c r="N218" s="84"/>
      <c r="O218" s="84"/>
      <c r="P218" s="84"/>
      <c r="Q218" s="84"/>
      <c r="R218" s="84"/>
      <c r="S218" s="84"/>
      <c r="T218" s="84"/>
      <c r="U218" s="84"/>
      <c r="V218" s="84"/>
      <c r="W218" s="84"/>
      <c r="X218" s="84"/>
      <c r="Y218" s="84"/>
      <c r="Z218" s="84"/>
    </row>
    <row r="219" spans="1:26" ht="15.75" customHeight="1">
      <c r="A219" s="94"/>
      <c r="B219" s="97"/>
      <c r="C219" s="97"/>
      <c r="D219" s="97"/>
      <c r="E219" s="97"/>
      <c r="F219" s="97"/>
      <c r="G219" s="84"/>
      <c r="H219" s="84"/>
      <c r="I219" s="84"/>
      <c r="J219" s="84"/>
      <c r="K219" s="84"/>
      <c r="L219" s="84"/>
      <c r="M219" s="84"/>
      <c r="N219" s="84"/>
      <c r="O219" s="84"/>
      <c r="P219" s="84"/>
      <c r="Q219" s="84"/>
      <c r="R219" s="84"/>
      <c r="S219" s="84"/>
      <c r="T219" s="84"/>
      <c r="U219" s="84"/>
      <c r="V219" s="84"/>
      <c r="W219" s="84"/>
      <c r="X219" s="84"/>
      <c r="Y219" s="84"/>
      <c r="Z219" s="84"/>
    </row>
    <row r="220" spans="1:26" ht="15.75" customHeight="1">
      <c r="A220" s="94"/>
      <c r="B220" s="97"/>
      <c r="C220" s="97"/>
      <c r="D220" s="97"/>
      <c r="E220" s="97"/>
      <c r="F220" s="97"/>
      <c r="G220" s="84"/>
      <c r="H220" s="84"/>
      <c r="I220" s="84"/>
      <c r="J220" s="84"/>
      <c r="K220" s="84"/>
      <c r="L220" s="84"/>
      <c r="M220" s="84"/>
      <c r="N220" s="84"/>
      <c r="O220" s="84"/>
      <c r="P220" s="84"/>
      <c r="Q220" s="84"/>
      <c r="R220" s="84"/>
      <c r="S220" s="84"/>
      <c r="T220" s="84"/>
      <c r="U220" s="84"/>
      <c r="V220" s="84"/>
      <c r="W220" s="84"/>
      <c r="X220" s="84"/>
      <c r="Y220" s="84"/>
      <c r="Z220" s="84"/>
    </row>
    <row r="221" spans="1:26" ht="15.75" customHeight="1">
      <c r="A221" s="94"/>
      <c r="B221" s="97"/>
      <c r="C221" s="97"/>
      <c r="D221" s="97"/>
      <c r="E221" s="97"/>
      <c r="F221" s="97"/>
      <c r="G221" s="84"/>
      <c r="H221" s="84"/>
      <c r="I221" s="84"/>
      <c r="J221" s="84"/>
      <c r="K221" s="84"/>
      <c r="L221" s="84"/>
      <c r="M221" s="84"/>
      <c r="N221" s="84"/>
      <c r="O221" s="84"/>
      <c r="P221" s="84"/>
      <c r="Q221" s="84"/>
      <c r="R221" s="84"/>
      <c r="S221" s="84"/>
      <c r="T221" s="84"/>
      <c r="U221" s="84"/>
      <c r="V221" s="84"/>
      <c r="W221" s="84"/>
      <c r="X221" s="84"/>
      <c r="Y221" s="84"/>
      <c r="Z221" s="84"/>
    </row>
    <row r="222" spans="1:26" ht="15.75" customHeight="1">
      <c r="A222" s="94"/>
      <c r="B222" s="97"/>
      <c r="C222" s="97"/>
      <c r="D222" s="97"/>
      <c r="E222" s="97"/>
      <c r="F222" s="97"/>
      <c r="G222" s="84"/>
      <c r="H222" s="84"/>
      <c r="I222" s="84"/>
      <c r="J222" s="84"/>
      <c r="K222" s="84"/>
      <c r="L222" s="84"/>
      <c r="M222" s="84"/>
      <c r="N222" s="84"/>
      <c r="O222" s="84"/>
      <c r="P222" s="84"/>
      <c r="Q222" s="84"/>
      <c r="R222" s="84"/>
      <c r="S222" s="84"/>
      <c r="T222" s="84"/>
      <c r="U222" s="84"/>
      <c r="V222" s="84"/>
      <c r="W222" s="84"/>
      <c r="X222" s="84"/>
      <c r="Y222" s="84"/>
      <c r="Z222" s="84"/>
    </row>
    <row r="223" spans="1:26" ht="15.75" customHeight="1">
      <c r="A223" s="94"/>
      <c r="B223" s="97"/>
      <c r="C223" s="97"/>
      <c r="D223" s="97"/>
      <c r="E223" s="97"/>
      <c r="F223" s="97"/>
      <c r="G223" s="84"/>
      <c r="H223" s="84"/>
      <c r="I223" s="84"/>
      <c r="J223" s="84"/>
      <c r="K223" s="84"/>
      <c r="L223" s="84"/>
      <c r="M223" s="84"/>
      <c r="N223" s="84"/>
      <c r="O223" s="84"/>
      <c r="P223" s="84"/>
      <c r="Q223" s="84"/>
      <c r="R223" s="84"/>
      <c r="S223" s="84"/>
      <c r="T223" s="84"/>
      <c r="U223" s="84"/>
      <c r="V223" s="84"/>
      <c r="W223" s="84"/>
      <c r="X223" s="84"/>
      <c r="Y223" s="84"/>
      <c r="Z223" s="84"/>
    </row>
    <row r="224" spans="1:26" ht="15.75" customHeight="1">
      <c r="A224" s="94"/>
      <c r="B224" s="97"/>
      <c r="C224" s="97"/>
      <c r="D224" s="97"/>
      <c r="E224" s="97"/>
      <c r="F224" s="97"/>
      <c r="G224" s="84"/>
      <c r="H224" s="84"/>
      <c r="I224" s="84"/>
      <c r="J224" s="84"/>
      <c r="K224" s="84"/>
      <c r="L224" s="84"/>
      <c r="M224" s="84"/>
      <c r="N224" s="84"/>
      <c r="O224" s="84"/>
      <c r="P224" s="84"/>
      <c r="Q224" s="84"/>
      <c r="R224" s="84"/>
      <c r="S224" s="84"/>
      <c r="T224" s="84"/>
      <c r="U224" s="84"/>
      <c r="V224" s="84"/>
      <c r="W224" s="84"/>
      <c r="X224" s="84"/>
      <c r="Y224" s="84"/>
      <c r="Z224" s="84"/>
    </row>
    <row r="225" spans="1:26" ht="15.75" customHeight="1">
      <c r="A225" s="94"/>
      <c r="B225" s="97"/>
      <c r="C225" s="97"/>
      <c r="D225" s="97"/>
      <c r="E225" s="97"/>
      <c r="F225" s="97"/>
      <c r="G225" s="84"/>
      <c r="H225" s="84"/>
      <c r="I225" s="84"/>
      <c r="J225" s="84"/>
      <c r="K225" s="84"/>
      <c r="L225" s="84"/>
      <c r="M225" s="84"/>
      <c r="N225" s="84"/>
      <c r="O225" s="84"/>
      <c r="P225" s="84"/>
      <c r="Q225" s="84"/>
      <c r="R225" s="84"/>
      <c r="S225" s="84"/>
      <c r="T225" s="84"/>
      <c r="U225" s="84"/>
      <c r="V225" s="84"/>
      <c r="W225" s="84"/>
      <c r="X225" s="84"/>
      <c r="Y225" s="84"/>
      <c r="Z225" s="84"/>
    </row>
    <row r="226" spans="1:26" ht="15.75" customHeight="1">
      <c r="A226" s="94"/>
      <c r="B226" s="97"/>
      <c r="C226" s="97"/>
      <c r="D226" s="97"/>
      <c r="E226" s="97"/>
      <c r="F226" s="97"/>
      <c r="G226" s="84"/>
      <c r="H226" s="84"/>
      <c r="I226" s="84"/>
      <c r="J226" s="84"/>
      <c r="K226" s="84"/>
      <c r="L226" s="84"/>
      <c r="M226" s="84"/>
      <c r="N226" s="84"/>
      <c r="O226" s="84"/>
      <c r="P226" s="84"/>
      <c r="Q226" s="84"/>
      <c r="R226" s="84"/>
      <c r="S226" s="84"/>
      <c r="T226" s="84"/>
      <c r="U226" s="84"/>
      <c r="V226" s="84"/>
      <c r="W226" s="84"/>
      <c r="X226" s="84"/>
      <c r="Y226" s="84"/>
      <c r="Z226" s="84"/>
    </row>
    <row r="227" spans="1:26" ht="15.75" customHeight="1">
      <c r="A227" s="94"/>
      <c r="B227" s="97"/>
      <c r="C227" s="97"/>
      <c r="D227" s="97"/>
      <c r="E227" s="97"/>
      <c r="F227" s="97"/>
      <c r="G227" s="84"/>
      <c r="H227" s="84"/>
      <c r="I227" s="84"/>
      <c r="J227" s="84"/>
      <c r="K227" s="84"/>
      <c r="L227" s="84"/>
      <c r="M227" s="84"/>
      <c r="N227" s="84"/>
      <c r="O227" s="84"/>
      <c r="P227" s="84"/>
      <c r="Q227" s="84"/>
      <c r="R227" s="84"/>
      <c r="S227" s="84"/>
      <c r="T227" s="84"/>
      <c r="U227" s="84"/>
      <c r="V227" s="84"/>
      <c r="W227" s="84"/>
      <c r="X227" s="84"/>
      <c r="Y227" s="84"/>
      <c r="Z227" s="84"/>
    </row>
    <row r="228" spans="1:26" ht="15.75" customHeight="1">
      <c r="A228" s="94"/>
      <c r="B228" s="97"/>
      <c r="C228" s="97"/>
      <c r="D228" s="97"/>
      <c r="E228" s="97"/>
      <c r="F228" s="97"/>
      <c r="G228" s="84"/>
      <c r="H228" s="84"/>
      <c r="I228" s="84"/>
      <c r="J228" s="84"/>
      <c r="K228" s="84"/>
      <c r="L228" s="84"/>
      <c r="M228" s="84"/>
      <c r="N228" s="84"/>
      <c r="O228" s="84"/>
      <c r="P228" s="84"/>
      <c r="Q228" s="84"/>
      <c r="R228" s="84"/>
      <c r="S228" s="84"/>
      <c r="T228" s="84"/>
      <c r="U228" s="84"/>
      <c r="V228" s="84"/>
      <c r="W228" s="84"/>
      <c r="X228" s="84"/>
      <c r="Y228" s="84"/>
      <c r="Z228" s="84"/>
    </row>
    <row r="229" spans="1:26" ht="15.75" customHeight="1">
      <c r="A229" s="94"/>
      <c r="B229" s="97"/>
      <c r="C229" s="97"/>
      <c r="D229" s="97"/>
      <c r="E229" s="97"/>
      <c r="F229" s="97"/>
      <c r="G229" s="84"/>
      <c r="H229" s="84"/>
      <c r="I229" s="84"/>
      <c r="J229" s="84"/>
      <c r="K229" s="84"/>
      <c r="L229" s="84"/>
      <c r="M229" s="84"/>
      <c r="N229" s="84"/>
      <c r="O229" s="84"/>
      <c r="P229" s="84"/>
      <c r="Q229" s="84"/>
      <c r="R229" s="84"/>
      <c r="S229" s="84"/>
      <c r="T229" s="84"/>
      <c r="U229" s="84"/>
      <c r="V229" s="84"/>
      <c r="W229" s="84"/>
      <c r="X229" s="84"/>
      <c r="Y229" s="84"/>
      <c r="Z229" s="84"/>
    </row>
    <row r="230" spans="1:26" ht="15.75" customHeight="1">
      <c r="A230" s="94"/>
      <c r="B230" s="97"/>
      <c r="C230" s="97"/>
      <c r="D230" s="97"/>
      <c r="E230" s="97"/>
      <c r="F230" s="97"/>
      <c r="G230" s="84"/>
      <c r="H230" s="84"/>
      <c r="I230" s="84"/>
      <c r="J230" s="84"/>
      <c r="K230" s="84"/>
      <c r="L230" s="84"/>
      <c r="M230" s="84"/>
      <c r="N230" s="84"/>
      <c r="O230" s="84"/>
      <c r="P230" s="84"/>
      <c r="Q230" s="84"/>
      <c r="R230" s="84"/>
      <c r="S230" s="84"/>
      <c r="T230" s="84"/>
      <c r="U230" s="84"/>
      <c r="V230" s="84"/>
      <c r="W230" s="84"/>
      <c r="X230" s="84"/>
      <c r="Y230" s="84"/>
      <c r="Z230" s="84"/>
    </row>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4140625" defaultRowHeight="15" customHeight="1"/>
  <cols>
    <col min="1" max="1" width="2.44140625" customWidth="1"/>
    <col min="2" max="2" width="21" customWidth="1"/>
    <col min="3" max="7" width="14.33203125" customWidth="1"/>
    <col min="8" max="8" width="8.88671875" customWidth="1"/>
    <col min="9" max="26" width="8" customWidth="1"/>
  </cols>
  <sheetData>
    <row r="1" spans="1:26" ht="8.25" customHeight="1">
      <c r="A1" s="98"/>
      <c r="B1" s="98"/>
      <c r="C1" s="98"/>
      <c r="D1" s="98"/>
      <c r="E1" s="98"/>
      <c r="F1" s="98"/>
      <c r="G1" s="98"/>
      <c r="H1" s="5"/>
      <c r="I1" s="5"/>
      <c r="J1" s="5"/>
      <c r="K1" s="5"/>
      <c r="L1" s="5"/>
      <c r="M1" s="5"/>
      <c r="N1" s="5"/>
      <c r="O1" s="5"/>
      <c r="P1" s="5"/>
      <c r="Q1" s="5"/>
      <c r="R1" s="5"/>
      <c r="S1" s="5"/>
      <c r="T1" s="5"/>
      <c r="U1" s="5"/>
      <c r="V1" s="5"/>
      <c r="W1" s="5"/>
      <c r="X1" s="5"/>
      <c r="Y1" s="5"/>
      <c r="Z1" s="5"/>
    </row>
    <row r="2" spans="1:26" ht="14.4">
      <c r="A2" s="98"/>
      <c r="B2" s="99" t="s">
        <v>123</v>
      </c>
      <c r="C2" s="100" t="s">
        <v>21</v>
      </c>
      <c r="D2" s="100" t="s">
        <v>22</v>
      </c>
      <c r="E2" s="100" t="s">
        <v>23</v>
      </c>
      <c r="F2" s="100" t="s">
        <v>24</v>
      </c>
      <c r="G2" s="100" t="s">
        <v>25</v>
      </c>
      <c r="H2" s="4"/>
      <c r="I2" s="5"/>
      <c r="J2" s="5"/>
      <c r="K2" s="5"/>
      <c r="L2" s="5"/>
      <c r="M2" s="5"/>
      <c r="N2" s="5"/>
      <c r="O2" s="5"/>
      <c r="P2" s="5"/>
      <c r="Q2" s="5"/>
      <c r="R2" s="5"/>
      <c r="S2" s="5"/>
      <c r="T2" s="5"/>
      <c r="U2" s="5"/>
      <c r="V2" s="5"/>
      <c r="W2" s="5"/>
      <c r="X2" s="5"/>
      <c r="Y2" s="5"/>
      <c r="Z2" s="5"/>
    </row>
    <row r="3" spans="1:26" ht="14.4">
      <c r="A3" s="98"/>
      <c r="B3" s="101" t="str">
        <f t="shared" ref="B3:B5" si="0">+B9</f>
        <v xml:space="preserve">StepEnergy             </v>
      </c>
      <c r="C3" s="102">
        <f t="shared" ref="C3:G3" si="1">+C9*C15</f>
        <v>35000000</v>
      </c>
      <c r="D3" s="102">
        <f t="shared" si="1"/>
        <v>49000000</v>
      </c>
      <c r="E3" s="102">
        <f t="shared" si="1"/>
        <v>80000000</v>
      </c>
      <c r="F3" s="102">
        <f t="shared" si="1"/>
        <v>96000000</v>
      </c>
      <c r="G3" s="102">
        <f t="shared" si="1"/>
        <v>200000000</v>
      </c>
      <c r="H3" s="4"/>
      <c r="I3" s="5"/>
      <c r="J3" s="5"/>
      <c r="K3" s="5"/>
      <c r="L3" s="5"/>
      <c r="M3" s="5"/>
      <c r="N3" s="5"/>
      <c r="O3" s="5"/>
      <c r="P3" s="5"/>
      <c r="Q3" s="5"/>
      <c r="R3" s="5"/>
      <c r="S3" s="5"/>
      <c r="T3" s="5"/>
      <c r="U3" s="5"/>
      <c r="V3" s="5"/>
      <c r="W3" s="5"/>
      <c r="X3" s="5"/>
      <c r="Y3" s="5"/>
      <c r="Z3" s="5"/>
    </row>
    <row r="4" spans="1:26" ht="14.4">
      <c r="A4" s="98"/>
      <c r="B4" s="101" t="str">
        <f t="shared" si="0"/>
        <v>Step+</v>
      </c>
      <c r="C4" s="102">
        <f t="shared" ref="C4:G4" si="2">+C10*C16</f>
        <v>5000000</v>
      </c>
      <c r="D4" s="102">
        <f t="shared" si="2"/>
        <v>7000000</v>
      </c>
      <c r="E4" s="102">
        <f t="shared" si="2"/>
        <v>10000000</v>
      </c>
      <c r="F4" s="102">
        <f t="shared" si="2"/>
        <v>12000000</v>
      </c>
      <c r="G4" s="102">
        <f t="shared" si="2"/>
        <v>25000000</v>
      </c>
      <c r="H4" s="4"/>
      <c r="I4" s="5"/>
      <c r="J4" s="5"/>
      <c r="K4" s="5"/>
      <c r="L4" s="5"/>
      <c r="M4" s="5"/>
      <c r="N4" s="5"/>
      <c r="O4" s="5"/>
      <c r="P4" s="5"/>
      <c r="Q4" s="5"/>
      <c r="R4" s="5"/>
      <c r="S4" s="5"/>
      <c r="T4" s="5"/>
      <c r="U4" s="5"/>
      <c r="V4" s="5"/>
      <c r="W4" s="5"/>
      <c r="X4" s="5"/>
      <c r="Y4" s="5"/>
      <c r="Z4" s="5"/>
    </row>
    <row r="5" spans="1:26" ht="14.4">
      <c r="A5" s="98"/>
      <c r="B5" s="101">
        <f t="shared" si="0"/>
        <v>0</v>
      </c>
      <c r="C5" s="102">
        <f t="shared" ref="C5:G5" si="3">+C11*C17</f>
        <v>0</v>
      </c>
      <c r="D5" s="102">
        <f t="shared" si="3"/>
        <v>0</v>
      </c>
      <c r="E5" s="102">
        <f t="shared" si="3"/>
        <v>0</v>
      </c>
      <c r="F5" s="102">
        <f t="shared" si="3"/>
        <v>0</v>
      </c>
      <c r="G5" s="102">
        <f t="shared" si="3"/>
        <v>0</v>
      </c>
      <c r="H5" s="4"/>
      <c r="I5" s="5"/>
      <c r="J5" s="5"/>
      <c r="K5" s="5"/>
      <c r="L5" s="5"/>
      <c r="M5" s="5"/>
      <c r="N5" s="5"/>
      <c r="O5" s="5"/>
      <c r="P5" s="5"/>
      <c r="Q5" s="5"/>
      <c r="R5" s="5"/>
      <c r="S5" s="5"/>
      <c r="T5" s="5"/>
      <c r="U5" s="5"/>
      <c r="V5" s="5"/>
      <c r="W5" s="5"/>
      <c r="X5" s="5"/>
      <c r="Y5" s="5"/>
      <c r="Z5" s="5"/>
    </row>
    <row r="6" spans="1:26" ht="14.4">
      <c r="A6" s="98"/>
      <c r="B6" s="103" t="s">
        <v>124</v>
      </c>
      <c r="C6" s="104">
        <f t="shared" ref="C6:G6" si="4">SUM(C3:C5)</f>
        <v>40000000</v>
      </c>
      <c r="D6" s="104">
        <f t="shared" si="4"/>
        <v>56000000</v>
      </c>
      <c r="E6" s="104">
        <f t="shared" si="4"/>
        <v>90000000</v>
      </c>
      <c r="F6" s="104">
        <f t="shared" si="4"/>
        <v>108000000</v>
      </c>
      <c r="G6" s="104">
        <f t="shared" si="4"/>
        <v>225000000</v>
      </c>
      <c r="H6" s="4"/>
      <c r="I6" s="5"/>
      <c r="J6" s="5"/>
      <c r="K6" s="5"/>
      <c r="L6" s="5"/>
      <c r="M6" s="5"/>
      <c r="N6" s="5"/>
      <c r="O6" s="5"/>
      <c r="P6" s="5"/>
      <c r="Q6" s="5"/>
      <c r="R6" s="5"/>
      <c r="S6" s="5"/>
      <c r="T6" s="5"/>
      <c r="U6" s="5"/>
      <c r="V6" s="5"/>
      <c r="W6" s="5"/>
      <c r="X6" s="5"/>
      <c r="Y6" s="5"/>
      <c r="Z6" s="5"/>
    </row>
    <row r="7" spans="1:26" ht="14.4">
      <c r="A7" s="98"/>
      <c r="B7" s="105"/>
      <c r="C7" s="106"/>
      <c r="D7" s="106"/>
      <c r="E7" s="106"/>
      <c r="F7" s="106"/>
      <c r="G7" s="107"/>
      <c r="H7" s="4"/>
      <c r="I7" s="5"/>
      <c r="J7" s="5"/>
      <c r="K7" s="5"/>
      <c r="L7" s="5"/>
      <c r="M7" s="5"/>
      <c r="N7" s="5"/>
      <c r="O7" s="5"/>
      <c r="P7" s="5"/>
      <c r="Q7" s="5"/>
      <c r="R7" s="5"/>
      <c r="S7" s="5"/>
      <c r="T7" s="5"/>
      <c r="U7" s="5"/>
      <c r="V7" s="5"/>
      <c r="W7" s="5"/>
      <c r="X7" s="5"/>
      <c r="Y7" s="5"/>
      <c r="Z7" s="5"/>
    </row>
    <row r="8" spans="1:26" ht="14.4">
      <c r="A8" s="98"/>
      <c r="B8" s="108" t="s">
        <v>125</v>
      </c>
      <c r="C8" s="100" t="s">
        <v>21</v>
      </c>
      <c r="D8" s="100" t="s">
        <v>22</v>
      </c>
      <c r="E8" s="100" t="s">
        <v>23</v>
      </c>
      <c r="F8" s="100" t="s">
        <v>24</v>
      </c>
      <c r="G8" s="100" t="s">
        <v>25</v>
      </c>
      <c r="H8" s="4"/>
      <c r="I8" s="5"/>
      <c r="J8" s="5"/>
      <c r="K8" s="5"/>
      <c r="L8" s="5"/>
      <c r="M8" s="5"/>
      <c r="N8" s="5"/>
      <c r="O8" s="5"/>
      <c r="P8" s="5"/>
      <c r="Q8" s="5"/>
      <c r="R8" s="5"/>
      <c r="S8" s="5"/>
      <c r="T8" s="5"/>
      <c r="U8" s="5"/>
      <c r="V8" s="5"/>
      <c r="W8" s="5"/>
      <c r="X8" s="5"/>
      <c r="Y8" s="5"/>
      <c r="Z8" s="5"/>
    </row>
    <row r="9" spans="1:26" ht="14.4">
      <c r="A9" s="98"/>
      <c r="B9" s="109" t="s">
        <v>126</v>
      </c>
      <c r="C9" s="110">
        <v>500000</v>
      </c>
      <c r="D9" s="110">
        <v>700000</v>
      </c>
      <c r="E9" s="110">
        <v>1000000</v>
      </c>
      <c r="F9" s="110">
        <v>1200000</v>
      </c>
      <c r="G9" s="110">
        <v>2500000</v>
      </c>
      <c r="H9" s="4"/>
      <c r="I9" s="5"/>
      <c r="J9" s="5"/>
      <c r="K9" s="5"/>
      <c r="L9" s="5"/>
      <c r="M9" s="5"/>
      <c r="N9" s="5"/>
      <c r="O9" s="5"/>
      <c r="P9" s="5"/>
      <c r="Q9" s="5"/>
      <c r="R9" s="5"/>
      <c r="S9" s="5"/>
      <c r="T9" s="5"/>
      <c r="U9" s="5"/>
      <c r="V9" s="5"/>
      <c r="W9" s="5"/>
      <c r="X9" s="5"/>
      <c r="Y9" s="5"/>
      <c r="Z9" s="5"/>
    </row>
    <row r="10" spans="1:26" ht="14.4">
      <c r="A10" s="98"/>
      <c r="B10" s="109" t="s">
        <v>127</v>
      </c>
      <c r="C10" s="110">
        <v>500000</v>
      </c>
      <c r="D10" s="110">
        <v>700000</v>
      </c>
      <c r="E10" s="110">
        <v>1000000</v>
      </c>
      <c r="F10" s="110">
        <v>1200000</v>
      </c>
      <c r="G10" s="110">
        <v>2500000</v>
      </c>
      <c r="H10" s="4"/>
      <c r="I10" s="5"/>
      <c r="J10" s="5"/>
      <c r="K10" s="5"/>
      <c r="L10" s="5"/>
      <c r="M10" s="5"/>
      <c r="N10" s="5"/>
      <c r="O10" s="5"/>
      <c r="P10" s="5"/>
      <c r="Q10" s="5"/>
      <c r="R10" s="5"/>
      <c r="S10" s="5"/>
      <c r="T10" s="5"/>
      <c r="U10" s="5"/>
      <c r="V10" s="5"/>
      <c r="W10" s="5"/>
      <c r="X10" s="5"/>
      <c r="Y10" s="5"/>
      <c r="Z10" s="5"/>
    </row>
    <row r="11" spans="1:26" ht="14.4">
      <c r="A11" s="98"/>
      <c r="B11" s="109"/>
      <c r="C11" s="110"/>
      <c r="D11" s="110"/>
      <c r="E11" s="110"/>
      <c r="F11" s="110"/>
      <c r="G11" s="110"/>
      <c r="H11" s="4"/>
      <c r="I11" s="5"/>
      <c r="J11" s="5"/>
      <c r="K11" s="5"/>
      <c r="L11" s="5"/>
      <c r="M11" s="5"/>
      <c r="N11" s="5"/>
      <c r="O11" s="5"/>
      <c r="P11" s="5"/>
      <c r="Q11" s="5"/>
      <c r="R11" s="5"/>
      <c r="S11" s="5"/>
      <c r="T11" s="5"/>
      <c r="U11" s="5"/>
      <c r="V11" s="5"/>
      <c r="W11" s="5"/>
      <c r="X11" s="5"/>
      <c r="Y11" s="5"/>
      <c r="Z11" s="5"/>
    </row>
    <row r="12" spans="1:26" ht="14.4">
      <c r="A12" s="98"/>
      <c r="B12" s="103" t="s">
        <v>124</v>
      </c>
      <c r="C12" s="111">
        <f t="shared" ref="C12:G12" si="5">SUM(C9:C11)</f>
        <v>1000000</v>
      </c>
      <c r="D12" s="111">
        <f t="shared" si="5"/>
        <v>1400000</v>
      </c>
      <c r="E12" s="111">
        <f t="shared" si="5"/>
        <v>2000000</v>
      </c>
      <c r="F12" s="111">
        <f t="shared" si="5"/>
        <v>2400000</v>
      </c>
      <c r="G12" s="111">
        <f t="shared" si="5"/>
        <v>5000000</v>
      </c>
      <c r="H12" s="4"/>
      <c r="I12" s="5"/>
      <c r="J12" s="5"/>
      <c r="K12" s="5"/>
      <c r="L12" s="5"/>
      <c r="M12" s="5"/>
      <c r="N12" s="5"/>
      <c r="O12" s="5"/>
      <c r="P12" s="5"/>
      <c r="Q12" s="5"/>
      <c r="R12" s="5"/>
      <c r="S12" s="5"/>
      <c r="T12" s="5"/>
      <c r="U12" s="5"/>
      <c r="V12" s="5"/>
      <c r="W12" s="5"/>
      <c r="X12" s="5"/>
      <c r="Y12" s="5"/>
      <c r="Z12" s="5"/>
    </row>
    <row r="13" spans="1:26" ht="14.4">
      <c r="A13" s="98"/>
      <c r="B13" s="112"/>
      <c r="C13" s="98"/>
      <c r="D13" s="98"/>
      <c r="E13" s="98"/>
      <c r="F13" s="98"/>
      <c r="G13" s="113"/>
      <c r="H13" s="4"/>
      <c r="I13" s="5"/>
      <c r="J13" s="5"/>
      <c r="K13" s="5"/>
      <c r="L13" s="5"/>
      <c r="M13" s="5"/>
      <c r="N13" s="5"/>
      <c r="O13" s="5"/>
      <c r="P13" s="5"/>
      <c r="Q13" s="5"/>
      <c r="R13" s="5"/>
      <c r="S13" s="5"/>
      <c r="T13" s="5"/>
      <c r="U13" s="5"/>
      <c r="V13" s="5"/>
      <c r="W13" s="5"/>
      <c r="X13" s="5"/>
      <c r="Y13" s="5"/>
      <c r="Z13" s="5"/>
    </row>
    <row r="14" spans="1:26" ht="14.4">
      <c r="A14" s="98"/>
      <c r="B14" s="108" t="s">
        <v>128</v>
      </c>
      <c r="C14" s="100" t="s">
        <v>21</v>
      </c>
      <c r="D14" s="100" t="s">
        <v>22</v>
      </c>
      <c r="E14" s="100" t="s">
        <v>23</v>
      </c>
      <c r="F14" s="100" t="s">
        <v>24</v>
      </c>
      <c r="G14" s="100" t="s">
        <v>25</v>
      </c>
      <c r="H14" s="4"/>
      <c r="I14" s="5"/>
      <c r="J14" s="5"/>
      <c r="K14" s="5"/>
      <c r="L14" s="5"/>
      <c r="M14" s="5"/>
      <c r="N14" s="5"/>
      <c r="O14" s="5"/>
      <c r="P14" s="5"/>
      <c r="Q14" s="5"/>
      <c r="R14" s="5"/>
      <c r="S14" s="5"/>
      <c r="T14" s="5"/>
      <c r="U14" s="5"/>
      <c r="V14" s="5"/>
      <c r="W14" s="5"/>
      <c r="X14" s="5"/>
      <c r="Y14" s="5"/>
      <c r="Z14" s="5"/>
    </row>
    <row r="15" spans="1:26" ht="14.4">
      <c r="A15" s="98"/>
      <c r="B15" s="101" t="str">
        <f t="shared" ref="B15:B17" si="6">+B9</f>
        <v xml:space="preserve">StepEnergy             </v>
      </c>
      <c r="C15" s="114">
        <v>70</v>
      </c>
      <c r="D15" s="114">
        <v>70</v>
      </c>
      <c r="E15" s="114">
        <v>80</v>
      </c>
      <c r="F15" s="114">
        <v>80</v>
      </c>
      <c r="G15" s="114">
        <v>80</v>
      </c>
      <c r="H15" s="4"/>
      <c r="I15" s="5"/>
      <c r="J15" s="5"/>
      <c r="K15" s="5"/>
      <c r="L15" s="5"/>
      <c r="M15" s="5"/>
      <c r="N15" s="5"/>
      <c r="O15" s="5"/>
      <c r="P15" s="5"/>
      <c r="Q15" s="5"/>
      <c r="R15" s="5"/>
      <c r="S15" s="5"/>
      <c r="T15" s="5"/>
      <c r="U15" s="5"/>
      <c r="V15" s="5"/>
      <c r="W15" s="5"/>
      <c r="X15" s="5"/>
      <c r="Y15" s="5"/>
      <c r="Z15" s="5"/>
    </row>
    <row r="16" spans="1:26" ht="14.4">
      <c r="A16" s="98"/>
      <c r="B16" s="101" t="str">
        <f t="shared" si="6"/>
        <v>Step+</v>
      </c>
      <c r="C16" s="114">
        <v>10</v>
      </c>
      <c r="D16" s="114">
        <v>10</v>
      </c>
      <c r="E16" s="114">
        <v>10</v>
      </c>
      <c r="F16" s="114">
        <v>10</v>
      </c>
      <c r="G16" s="114">
        <v>10</v>
      </c>
      <c r="H16" s="4"/>
      <c r="I16" s="5"/>
      <c r="J16" s="5"/>
      <c r="K16" s="5"/>
      <c r="L16" s="5"/>
      <c r="M16" s="5"/>
      <c r="N16" s="5"/>
      <c r="O16" s="5"/>
      <c r="P16" s="5"/>
      <c r="Q16" s="5"/>
      <c r="R16" s="5"/>
      <c r="S16" s="5"/>
      <c r="T16" s="5"/>
      <c r="U16" s="5"/>
      <c r="V16" s="5"/>
      <c r="W16" s="5"/>
      <c r="X16" s="5"/>
      <c r="Y16" s="5"/>
      <c r="Z16" s="5"/>
    </row>
    <row r="17" spans="1:26" ht="14.4">
      <c r="A17" s="98"/>
      <c r="B17" s="101">
        <f t="shared" si="6"/>
        <v>0</v>
      </c>
      <c r="C17" s="114"/>
      <c r="D17" s="114"/>
      <c r="E17" s="114"/>
      <c r="F17" s="114"/>
      <c r="G17" s="114"/>
      <c r="H17" s="4"/>
      <c r="I17" s="5"/>
      <c r="J17" s="5"/>
      <c r="K17" s="5"/>
      <c r="L17" s="5"/>
      <c r="M17" s="5"/>
      <c r="N17" s="5"/>
      <c r="O17" s="5"/>
      <c r="P17" s="5"/>
      <c r="Q17" s="5"/>
      <c r="R17" s="5"/>
      <c r="S17" s="5"/>
      <c r="T17" s="5"/>
      <c r="U17" s="5"/>
      <c r="V17" s="5"/>
      <c r="W17" s="5"/>
      <c r="X17" s="5"/>
      <c r="Y17" s="5"/>
      <c r="Z17" s="5"/>
    </row>
    <row r="18" spans="1:26" ht="14.4">
      <c r="A18" s="98"/>
      <c r="B18" s="112"/>
      <c r="C18" s="98"/>
      <c r="D18" s="104">
        <f t="shared" ref="D18:F18" si="7">IF(ISERROR(AVERAGE(D15:D17)),0,AVERAGE(D15:D17))</f>
        <v>40</v>
      </c>
      <c r="E18" s="104">
        <f t="shared" si="7"/>
        <v>45</v>
      </c>
      <c r="F18" s="104">
        <f t="shared" si="7"/>
        <v>45</v>
      </c>
      <c r="G18" s="113"/>
      <c r="H18" s="4"/>
      <c r="I18" s="5"/>
      <c r="J18" s="5"/>
      <c r="K18" s="5"/>
      <c r="L18" s="5"/>
      <c r="M18" s="5"/>
      <c r="N18" s="5"/>
      <c r="O18" s="5"/>
      <c r="P18" s="5"/>
      <c r="Q18" s="5"/>
      <c r="R18" s="5"/>
      <c r="S18" s="5"/>
      <c r="T18" s="5"/>
      <c r="U18" s="5"/>
      <c r="V18" s="5"/>
      <c r="W18" s="5"/>
      <c r="X18" s="5"/>
      <c r="Y18" s="5"/>
      <c r="Z18" s="5"/>
    </row>
    <row r="19" spans="1:26" ht="14.4">
      <c r="A19" s="98"/>
      <c r="B19" s="112"/>
      <c r="C19" s="98"/>
      <c r="D19" s="98"/>
      <c r="E19" s="98"/>
      <c r="F19" s="98"/>
      <c r="G19" s="113"/>
      <c r="H19" s="4"/>
      <c r="I19" s="5"/>
      <c r="J19" s="5"/>
      <c r="K19" s="5"/>
      <c r="L19" s="5"/>
      <c r="M19" s="5"/>
      <c r="N19" s="5"/>
      <c r="O19" s="5"/>
      <c r="P19" s="5"/>
      <c r="Q19" s="5"/>
      <c r="R19" s="5"/>
      <c r="S19" s="5"/>
      <c r="T19" s="5"/>
      <c r="U19" s="5"/>
      <c r="V19" s="5"/>
      <c r="W19" s="5"/>
      <c r="X19" s="5"/>
      <c r="Y19" s="5"/>
      <c r="Z19" s="5"/>
    </row>
    <row r="20" spans="1:26" ht="14.4">
      <c r="A20" s="98"/>
      <c r="B20" s="108" t="s">
        <v>129</v>
      </c>
      <c r="C20" s="100" t="s">
        <v>21</v>
      </c>
      <c r="D20" s="100" t="s">
        <v>22</v>
      </c>
      <c r="E20" s="100" t="s">
        <v>23</v>
      </c>
      <c r="F20" s="100" t="s">
        <v>24</v>
      </c>
      <c r="G20" s="100" t="s">
        <v>25</v>
      </c>
      <c r="H20" s="4"/>
      <c r="I20" s="5"/>
      <c r="J20" s="5"/>
      <c r="K20" s="5"/>
      <c r="L20" s="5"/>
      <c r="M20" s="5"/>
      <c r="N20" s="5"/>
      <c r="O20" s="5"/>
      <c r="P20" s="5"/>
      <c r="Q20" s="5"/>
      <c r="R20" s="5"/>
      <c r="S20" s="5"/>
      <c r="T20" s="5"/>
      <c r="U20" s="5"/>
      <c r="V20" s="5"/>
      <c r="W20" s="5"/>
      <c r="X20" s="5"/>
      <c r="Y20" s="5"/>
      <c r="Z20" s="5"/>
    </row>
    <row r="21" spans="1:26" ht="15.75" customHeight="1">
      <c r="A21" s="98"/>
      <c r="B21" s="101" t="str">
        <f t="shared" ref="B21:B23" si="8">+B15</f>
        <v xml:space="preserve">StepEnergy             </v>
      </c>
      <c r="C21" s="115">
        <v>0.05</v>
      </c>
      <c r="D21" s="115">
        <v>0.05</v>
      </c>
      <c r="E21" s="115">
        <v>0.05</v>
      </c>
      <c r="F21" s="115">
        <v>0.05</v>
      </c>
      <c r="G21" s="115">
        <v>0.05</v>
      </c>
      <c r="H21" s="4"/>
      <c r="I21" s="5"/>
      <c r="J21" s="5"/>
      <c r="K21" s="5"/>
      <c r="L21" s="5"/>
      <c r="M21" s="5"/>
      <c r="N21" s="5"/>
      <c r="O21" s="5"/>
      <c r="P21" s="5"/>
      <c r="Q21" s="5"/>
      <c r="R21" s="5"/>
      <c r="S21" s="5"/>
      <c r="T21" s="5"/>
      <c r="U21" s="5"/>
      <c r="V21" s="5"/>
      <c r="W21" s="5"/>
      <c r="X21" s="5"/>
      <c r="Y21" s="5"/>
      <c r="Z21" s="5"/>
    </row>
    <row r="22" spans="1:26" ht="15.75" customHeight="1">
      <c r="A22" s="98"/>
      <c r="B22" s="101" t="str">
        <f t="shared" si="8"/>
        <v>Step+</v>
      </c>
      <c r="C22" s="115"/>
      <c r="D22" s="115"/>
      <c r="E22" s="115"/>
      <c r="F22" s="115"/>
      <c r="G22" s="115"/>
      <c r="H22" s="4"/>
      <c r="I22" s="5"/>
      <c r="J22" s="5"/>
      <c r="K22" s="5"/>
      <c r="L22" s="5"/>
      <c r="M22" s="5"/>
      <c r="N22" s="5"/>
      <c r="O22" s="5"/>
      <c r="P22" s="5"/>
      <c r="Q22" s="5"/>
      <c r="R22" s="5"/>
      <c r="S22" s="5"/>
      <c r="T22" s="5"/>
      <c r="U22" s="5"/>
      <c r="V22" s="5"/>
      <c r="W22" s="5"/>
      <c r="X22" s="5"/>
      <c r="Y22" s="5"/>
      <c r="Z22" s="5"/>
    </row>
    <row r="23" spans="1:26" ht="15.75" customHeight="1">
      <c r="A23" s="98"/>
      <c r="B23" s="101">
        <f t="shared" si="8"/>
        <v>0</v>
      </c>
      <c r="C23" s="115"/>
      <c r="D23" s="115"/>
      <c r="E23" s="115"/>
      <c r="F23" s="115"/>
      <c r="G23" s="115"/>
      <c r="H23" s="4"/>
      <c r="I23" s="5"/>
      <c r="J23" s="5"/>
      <c r="K23" s="5"/>
      <c r="L23" s="5"/>
      <c r="M23" s="5"/>
      <c r="N23" s="5"/>
      <c r="O23" s="5"/>
      <c r="P23" s="5"/>
      <c r="Q23" s="5"/>
      <c r="R23" s="5"/>
      <c r="S23" s="5"/>
      <c r="T23" s="5"/>
      <c r="U23" s="5"/>
      <c r="V23" s="5"/>
      <c r="W23" s="5"/>
      <c r="X23" s="5"/>
      <c r="Y23" s="5"/>
      <c r="Z23" s="5"/>
    </row>
    <row r="24" spans="1:26" ht="15.75" customHeight="1">
      <c r="A24" s="116"/>
      <c r="B24" s="56"/>
      <c r="C24" s="56"/>
      <c r="D24" s="56"/>
      <c r="E24" s="56"/>
      <c r="F24" s="56"/>
      <c r="G24" s="56"/>
      <c r="H24" s="5"/>
      <c r="I24" s="5"/>
      <c r="J24" s="5"/>
      <c r="K24" s="5"/>
      <c r="L24" s="5"/>
      <c r="M24" s="5"/>
      <c r="N24" s="5"/>
      <c r="O24" s="5"/>
      <c r="P24" s="5"/>
      <c r="Q24" s="5"/>
      <c r="R24" s="5"/>
      <c r="S24" s="5"/>
      <c r="T24" s="5"/>
      <c r="U24" s="5"/>
      <c r="V24" s="5"/>
      <c r="W24" s="5"/>
      <c r="X24" s="5"/>
      <c r="Y24" s="5"/>
      <c r="Z24" s="5"/>
    </row>
    <row r="25" spans="1:26" ht="15.75" customHeight="1">
      <c r="A25" s="4"/>
      <c r="B25" s="5"/>
      <c r="C25" s="5"/>
      <c r="D25" s="5"/>
      <c r="E25" s="5"/>
      <c r="F25" s="5"/>
      <c r="G25" s="5"/>
      <c r="H25" s="5"/>
      <c r="I25" s="5"/>
      <c r="J25" s="5"/>
      <c r="K25" s="5"/>
      <c r="L25" s="5"/>
      <c r="M25" s="5"/>
      <c r="N25" s="5"/>
      <c r="O25" s="5"/>
      <c r="P25" s="5"/>
      <c r="Q25" s="5"/>
      <c r="R25" s="5"/>
      <c r="S25" s="5"/>
      <c r="T25" s="5"/>
      <c r="U25" s="5"/>
      <c r="V25" s="5"/>
      <c r="W25" s="5"/>
      <c r="X25" s="5"/>
      <c r="Y25" s="5"/>
      <c r="Z25" s="5"/>
    </row>
    <row r="26" spans="1:26" ht="15.75" customHeight="1">
      <c r="A26" s="4"/>
      <c r="B26" s="5"/>
      <c r="C26" s="5"/>
      <c r="D26" s="5"/>
      <c r="E26" s="5"/>
      <c r="F26" s="5"/>
      <c r="G26" s="5"/>
      <c r="H26" s="5"/>
      <c r="I26" s="5"/>
      <c r="J26" s="5"/>
      <c r="K26" s="5"/>
      <c r="L26" s="5"/>
      <c r="M26" s="5"/>
      <c r="N26" s="5"/>
      <c r="O26" s="5"/>
      <c r="P26" s="5"/>
      <c r="Q26" s="5"/>
      <c r="R26" s="5"/>
      <c r="S26" s="5"/>
      <c r="T26" s="5"/>
      <c r="U26" s="5"/>
      <c r="V26" s="5"/>
      <c r="W26" s="5"/>
      <c r="X26" s="5"/>
      <c r="Y26" s="5"/>
      <c r="Z26" s="5"/>
    </row>
    <row r="27" spans="1:26" ht="15.75" customHeight="1">
      <c r="A27" s="4"/>
      <c r="B27" s="5"/>
      <c r="C27" s="5"/>
      <c r="D27" s="5"/>
      <c r="E27" s="5"/>
      <c r="F27" s="5"/>
      <c r="G27" s="5"/>
      <c r="H27" s="5"/>
      <c r="I27" s="5"/>
      <c r="J27" s="5"/>
      <c r="K27" s="5"/>
      <c r="L27" s="5"/>
      <c r="M27" s="5"/>
      <c r="N27" s="5"/>
      <c r="O27" s="5"/>
      <c r="P27" s="5"/>
      <c r="Q27" s="5"/>
      <c r="R27" s="5"/>
      <c r="S27" s="5"/>
      <c r="T27" s="5"/>
      <c r="U27" s="5"/>
      <c r="V27" s="5"/>
      <c r="W27" s="5"/>
      <c r="X27" s="5"/>
      <c r="Y27" s="5"/>
      <c r="Z27" s="5"/>
    </row>
    <row r="28" spans="1:26" ht="15.75" customHeight="1">
      <c r="A28" s="4"/>
      <c r="B28" s="5"/>
      <c r="C28" s="5"/>
      <c r="D28" s="5"/>
      <c r="E28" s="5"/>
      <c r="F28" s="5"/>
      <c r="G28" s="5"/>
      <c r="H28" s="5"/>
      <c r="I28" s="5"/>
      <c r="J28" s="5"/>
      <c r="K28" s="5"/>
      <c r="L28" s="5"/>
      <c r="M28" s="5"/>
      <c r="N28" s="5"/>
      <c r="O28" s="5"/>
      <c r="P28" s="5"/>
      <c r="Q28" s="5"/>
      <c r="R28" s="5"/>
      <c r="S28" s="5"/>
      <c r="T28" s="5"/>
      <c r="U28" s="5"/>
      <c r="V28" s="5"/>
      <c r="W28" s="5"/>
      <c r="X28" s="5"/>
      <c r="Y28" s="5"/>
      <c r="Z28" s="5"/>
    </row>
    <row r="29" spans="1:26" ht="15.75" customHeight="1">
      <c r="A29" s="4"/>
      <c r="B29" s="5"/>
      <c r="C29" s="5"/>
      <c r="D29" s="5"/>
      <c r="E29" s="5"/>
      <c r="F29" s="5"/>
      <c r="G29" s="5"/>
      <c r="H29" s="5"/>
      <c r="I29" s="5"/>
      <c r="J29" s="5"/>
      <c r="K29" s="5"/>
      <c r="L29" s="5"/>
      <c r="M29" s="5"/>
      <c r="N29" s="5"/>
      <c r="O29" s="5"/>
      <c r="P29" s="5"/>
      <c r="Q29" s="5"/>
      <c r="R29" s="5"/>
      <c r="S29" s="5"/>
      <c r="T29" s="5"/>
      <c r="U29" s="5"/>
      <c r="V29" s="5"/>
      <c r="W29" s="5"/>
      <c r="X29" s="5"/>
      <c r="Y29" s="5"/>
      <c r="Z29" s="5"/>
    </row>
    <row r="30" spans="1:26" ht="15.75" customHeight="1">
      <c r="A30" s="4"/>
      <c r="B30" s="5"/>
      <c r="C30" s="5"/>
      <c r="D30" s="5"/>
      <c r="E30" s="5"/>
      <c r="F30" s="5"/>
      <c r="G30" s="5"/>
      <c r="H30" s="5"/>
      <c r="I30" s="5"/>
      <c r="J30" s="5"/>
      <c r="K30" s="5"/>
      <c r="L30" s="5"/>
      <c r="M30" s="5"/>
      <c r="N30" s="5"/>
      <c r="O30" s="5"/>
      <c r="P30" s="5"/>
      <c r="Q30" s="5"/>
      <c r="R30" s="5"/>
      <c r="S30" s="5"/>
      <c r="T30" s="5"/>
      <c r="U30" s="5"/>
      <c r="V30" s="5"/>
      <c r="W30" s="5"/>
      <c r="X30" s="5"/>
      <c r="Y30" s="5"/>
      <c r="Z30" s="5"/>
    </row>
    <row r="31" spans="1:26" ht="15.75" customHeight="1">
      <c r="A31" s="4"/>
      <c r="B31" s="5"/>
      <c r="C31" s="5"/>
      <c r="D31" s="5"/>
      <c r="E31" s="5"/>
      <c r="F31" s="5"/>
      <c r="G31" s="5"/>
      <c r="H31" s="5"/>
      <c r="I31" s="5"/>
      <c r="J31" s="5"/>
      <c r="K31" s="5"/>
      <c r="L31" s="5"/>
      <c r="M31" s="5"/>
      <c r="N31" s="5"/>
      <c r="O31" s="5"/>
      <c r="P31" s="5"/>
      <c r="Q31" s="5"/>
      <c r="R31" s="5"/>
      <c r="S31" s="5"/>
      <c r="T31" s="5"/>
      <c r="U31" s="5"/>
      <c r="V31" s="5"/>
      <c r="W31" s="5"/>
      <c r="X31" s="5"/>
      <c r="Y31" s="5"/>
      <c r="Z31" s="5"/>
    </row>
    <row r="32" spans="1:26" ht="15.75" customHeight="1">
      <c r="A32" s="4"/>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
      <c r="B33" s="5"/>
      <c r="C33" s="5"/>
      <c r="D33" s="5"/>
      <c r="E33" s="5"/>
      <c r="F33" s="5"/>
      <c r="G33" s="5"/>
      <c r="H33" s="5"/>
      <c r="I33" s="5"/>
      <c r="J33" s="5"/>
      <c r="K33" s="5"/>
      <c r="L33" s="5"/>
      <c r="M33" s="5"/>
      <c r="N33" s="5"/>
      <c r="O33" s="5"/>
      <c r="P33" s="5"/>
      <c r="Q33" s="5"/>
      <c r="R33" s="5"/>
      <c r="S33" s="5"/>
      <c r="T33" s="5"/>
      <c r="U33" s="5"/>
      <c r="V33" s="5"/>
      <c r="W33" s="5"/>
      <c r="X33" s="5"/>
      <c r="Y33" s="5"/>
      <c r="Z33" s="5"/>
    </row>
    <row r="34" spans="1:26" ht="15.75" customHeight="1">
      <c r="A34" s="4"/>
      <c r="B34" s="5"/>
      <c r="C34" s="5"/>
      <c r="D34" s="5"/>
      <c r="E34" s="5"/>
      <c r="F34" s="5"/>
      <c r="G34" s="5"/>
      <c r="H34" s="5"/>
      <c r="I34" s="5"/>
      <c r="J34" s="5"/>
      <c r="K34" s="5"/>
      <c r="L34" s="5"/>
      <c r="M34" s="5"/>
      <c r="N34" s="5"/>
      <c r="O34" s="5"/>
      <c r="P34" s="5"/>
      <c r="Q34" s="5"/>
      <c r="R34" s="5"/>
      <c r="S34" s="5"/>
      <c r="T34" s="5"/>
      <c r="U34" s="5"/>
      <c r="V34" s="5"/>
      <c r="W34" s="5"/>
      <c r="X34" s="5"/>
      <c r="Y34" s="5"/>
      <c r="Z34" s="5"/>
    </row>
    <row r="35" spans="1:26" ht="15.75" customHeight="1">
      <c r="A35" s="4"/>
      <c r="B35" s="5"/>
      <c r="C35" s="5"/>
      <c r="D35" s="5"/>
      <c r="E35" s="5"/>
      <c r="F35" s="5"/>
      <c r="G35" s="5"/>
      <c r="H35" s="5"/>
      <c r="I35" s="5"/>
      <c r="J35" s="5"/>
      <c r="K35" s="5"/>
      <c r="L35" s="5"/>
      <c r="M35" s="5"/>
      <c r="N35" s="5"/>
      <c r="O35" s="5"/>
      <c r="P35" s="5"/>
      <c r="Q35" s="5"/>
      <c r="R35" s="5"/>
      <c r="S35" s="5"/>
      <c r="T35" s="5"/>
      <c r="U35" s="5"/>
      <c r="V35" s="5"/>
      <c r="W35" s="5"/>
      <c r="X35" s="5"/>
      <c r="Y35" s="5"/>
      <c r="Z35" s="5"/>
    </row>
    <row r="36" spans="1:26" ht="15.75" customHeight="1">
      <c r="A36" s="4"/>
      <c r="B36" s="5"/>
      <c r="C36" s="5"/>
      <c r="D36" s="5"/>
      <c r="E36" s="5"/>
      <c r="F36" s="5"/>
      <c r="G36" s="5"/>
      <c r="H36" s="5"/>
      <c r="I36" s="5"/>
      <c r="J36" s="5"/>
      <c r="K36" s="5"/>
      <c r="L36" s="5"/>
      <c r="M36" s="5"/>
      <c r="N36" s="5"/>
      <c r="O36" s="5"/>
      <c r="P36" s="5"/>
      <c r="Q36" s="5"/>
      <c r="R36" s="5"/>
      <c r="S36" s="5"/>
      <c r="T36" s="5"/>
      <c r="U36" s="5"/>
      <c r="V36" s="5"/>
      <c r="W36" s="5"/>
      <c r="X36" s="5"/>
      <c r="Y36" s="5"/>
      <c r="Z36" s="5"/>
    </row>
    <row r="37" spans="1:26" ht="15.75" customHeight="1">
      <c r="A37" s="4"/>
      <c r="B37" s="5"/>
      <c r="C37" s="5"/>
      <c r="D37" s="5"/>
      <c r="E37" s="5"/>
      <c r="F37" s="5"/>
      <c r="G37" s="5"/>
      <c r="H37" s="5"/>
      <c r="I37" s="5"/>
      <c r="J37" s="5"/>
      <c r="K37" s="5"/>
      <c r="L37" s="5"/>
      <c r="M37" s="5"/>
      <c r="N37" s="5"/>
      <c r="O37" s="5"/>
      <c r="P37" s="5"/>
      <c r="Q37" s="5"/>
      <c r="R37" s="5"/>
      <c r="S37" s="5"/>
      <c r="T37" s="5"/>
      <c r="U37" s="5"/>
      <c r="V37" s="5"/>
      <c r="W37" s="5"/>
      <c r="X37" s="5"/>
      <c r="Y37" s="5"/>
      <c r="Z37" s="5"/>
    </row>
    <row r="38" spans="1:26" ht="15.75" customHeight="1">
      <c r="A38" s="4"/>
      <c r="B38" s="5"/>
      <c r="C38" s="5"/>
      <c r="D38" s="5"/>
      <c r="E38" s="5"/>
      <c r="F38" s="5"/>
      <c r="G38" s="5"/>
      <c r="H38" s="5"/>
      <c r="I38" s="5"/>
      <c r="J38" s="5"/>
      <c r="K38" s="5"/>
      <c r="L38" s="5"/>
      <c r="M38" s="5"/>
      <c r="N38" s="5"/>
      <c r="O38" s="5"/>
      <c r="P38" s="5"/>
      <c r="Q38" s="5"/>
      <c r="R38" s="5"/>
      <c r="S38" s="5"/>
      <c r="T38" s="5"/>
      <c r="U38" s="5"/>
      <c r="V38" s="5"/>
      <c r="W38" s="5"/>
      <c r="X38" s="5"/>
      <c r="Y38" s="5"/>
      <c r="Z38" s="5"/>
    </row>
    <row r="39" spans="1:26" ht="15.75" customHeight="1">
      <c r="A39" s="4"/>
      <c r="B39" s="5"/>
      <c r="C39" s="5"/>
      <c r="D39" s="5"/>
      <c r="E39" s="5"/>
      <c r="F39" s="5"/>
      <c r="G39" s="5"/>
      <c r="H39" s="5"/>
      <c r="I39" s="5"/>
      <c r="J39" s="5"/>
      <c r="K39" s="5"/>
      <c r="L39" s="5"/>
      <c r="M39" s="5"/>
      <c r="N39" s="5"/>
      <c r="O39" s="5"/>
      <c r="P39" s="5"/>
      <c r="Q39" s="5"/>
      <c r="R39" s="5"/>
      <c r="S39" s="5"/>
      <c r="T39" s="5"/>
      <c r="U39" s="5"/>
      <c r="V39" s="5"/>
      <c r="W39" s="5"/>
      <c r="X39" s="5"/>
      <c r="Y39" s="5"/>
      <c r="Z39" s="5"/>
    </row>
    <row r="40" spans="1:26" ht="15.75" customHeight="1">
      <c r="A40" s="4"/>
      <c r="B40" s="5"/>
      <c r="C40" s="5"/>
      <c r="D40" s="5"/>
      <c r="E40" s="5"/>
      <c r="F40" s="5"/>
      <c r="G40" s="5"/>
      <c r="H40" s="5"/>
      <c r="I40" s="5"/>
      <c r="J40" s="5"/>
      <c r="K40" s="5"/>
      <c r="L40" s="5"/>
      <c r="M40" s="5"/>
      <c r="N40" s="5"/>
      <c r="O40" s="5"/>
      <c r="P40" s="5"/>
      <c r="Q40" s="5"/>
      <c r="R40" s="5"/>
      <c r="S40" s="5"/>
      <c r="T40" s="5"/>
      <c r="U40" s="5"/>
      <c r="V40" s="5"/>
      <c r="W40" s="5"/>
      <c r="X40" s="5"/>
      <c r="Y40" s="5"/>
      <c r="Z40" s="5"/>
    </row>
    <row r="41" spans="1:26" ht="15.75" customHeight="1">
      <c r="A41" s="4"/>
      <c r="B41" s="5"/>
      <c r="C41" s="5"/>
      <c r="D41" s="5"/>
      <c r="E41" s="5"/>
      <c r="F41" s="5"/>
      <c r="G41" s="5"/>
      <c r="H41" s="5"/>
      <c r="I41" s="5"/>
      <c r="J41" s="5"/>
      <c r="K41" s="5"/>
      <c r="L41" s="5"/>
      <c r="M41" s="5"/>
      <c r="N41" s="5"/>
      <c r="O41" s="5"/>
      <c r="P41" s="5"/>
      <c r="Q41" s="5"/>
      <c r="R41" s="5"/>
      <c r="S41" s="5"/>
      <c r="T41" s="5"/>
      <c r="U41" s="5"/>
      <c r="V41" s="5"/>
      <c r="W41" s="5"/>
      <c r="X41" s="5"/>
      <c r="Y41" s="5"/>
      <c r="Z41" s="5"/>
    </row>
    <row r="42" spans="1:26" ht="15.75" customHeight="1">
      <c r="A42" s="4"/>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c r="A43" s="4"/>
      <c r="B43" s="5"/>
      <c r="C43" s="5"/>
      <c r="D43" s="5"/>
      <c r="E43" s="5"/>
      <c r="F43" s="5"/>
      <c r="G43" s="5"/>
      <c r="H43" s="5"/>
      <c r="I43" s="5"/>
      <c r="J43" s="5"/>
      <c r="K43" s="5"/>
      <c r="L43" s="5"/>
      <c r="M43" s="5"/>
      <c r="N43" s="5"/>
      <c r="O43" s="5"/>
      <c r="P43" s="5"/>
      <c r="Q43" s="5"/>
      <c r="R43" s="5"/>
      <c r="S43" s="5"/>
      <c r="T43" s="5"/>
      <c r="U43" s="5"/>
      <c r="V43" s="5"/>
      <c r="W43" s="5"/>
      <c r="X43" s="5"/>
      <c r="Y43" s="5"/>
      <c r="Z43" s="5"/>
    </row>
    <row r="44" spans="1:26" ht="15.75" customHeight="1">
      <c r="A44" s="4"/>
      <c r="B44" s="5"/>
      <c r="C44" s="5"/>
      <c r="D44" s="5"/>
      <c r="E44" s="5"/>
      <c r="F44" s="5"/>
      <c r="G44" s="5"/>
      <c r="H44" s="5"/>
      <c r="I44" s="5"/>
      <c r="J44" s="5"/>
      <c r="K44" s="5"/>
      <c r="L44" s="5"/>
      <c r="M44" s="5"/>
      <c r="N44" s="5"/>
      <c r="O44" s="5"/>
      <c r="P44" s="5"/>
      <c r="Q44" s="5"/>
      <c r="R44" s="5"/>
      <c r="S44" s="5"/>
      <c r="T44" s="5"/>
      <c r="U44" s="5"/>
      <c r="V44" s="5"/>
      <c r="W44" s="5"/>
      <c r="X44" s="5"/>
      <c r="Y44" s="5"/>
      <c r="Z44" s="5"/>
    </row>
    <row r="45" spans="1:26" ht="15.75" customHeight="1">
      <c r="A45" s="4"/>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c r="A46" s="4"/>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c r="A47" s="4"/>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c r="A48" s="4"/>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c r="A49" s="4"/>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c r="A50" s="4"/>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c r="A51" s="4"/>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c r="A52" s="4"/>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c r="A53" s="4"/>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c r="A54" s="4"/>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c r="A55" s="4"/>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c r="A56" s="4"/>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c r="A57" s="4"/>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4"/>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4"/>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4"/>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4"/>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4"/>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4"/>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4"/>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c r="A65" s="4"/>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c r="A66" s="4"/>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c r="A67" s="4"/>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4"/>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4"/>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4"/>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4"/>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4"/>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4"/>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4"/>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4"/>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4"/>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4"/>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4"/>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4"/>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4"/>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4"/>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4"/>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4"/>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4"/>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4"/>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98"/>
      <c r="B86" s="98"/>
      <c r="C86" s="98"/>
      <c r="D86" s="98"/>
      <c r="E86" s="98"/>
      <c r="F86" s="98"/>
      <c r="G86" s="98"/>
      <c r="H86" s="56"/>
      <c r="I86" s="56"/>
      <c r="J86" s="56"/>
      <c r="K86" s="56"/>
      <c r="L86" s="56"/>
      <c r="M86" s="56"/>
      <c r="N86" s="56"/>
      <c r="O86" s="56"/>
      <c r="P86" s="56"/>
      <c r="Q86" s="56"/>
      <c r="R86" s="56"/>
      <c r="S86" s="56"/>
      <c r="T86" s="56"/>
      <c r="U86" s="56"/>
      <c r="V86" s="56"/>
      <c r="W86" s="56"/>
      <c r="X86" s="56"/>
      <c r="Y86" s="56"/>
      <c r="Z86" s="56"/>
    </row>
    <row r="87" spans="1:26" ht="15.75" customHeight="1">
      <c r="A87" s="98"/>
      <c r="B87" s="98"/>
      <c r="C87" s="98"/>
      <c r="D87" s="98"/>
      <c r="E87" s="98"/>
      <c r="F87" s="98"/>
      <c r="G87" s="98"/>
      <c r="H87" s="5"/>
      <c r="I87" s="5"/>
      <c r="J87" s="5"/>
      <c r="K87" s="5"/>
      <c r="L87" s="5"/>
      <c r="M87" s="5"/>
      <c r="N87" s="5"/>
      <c r="O87" s="5"/>
      <c r="P87" s="5"/>
      <c r="Q87" s="5"/>
      <c r="R87" s="5"/>
      <c r="S87" s="5"/>
      <c r="T87" s="5"/>
      <c r="U87" s="5"/>
      <c r="V87" s="5"/>
      <c r="W87" s="5"/>
      <c r="X87" s="5"/>
      <c r="Y87" s="5"/>
      <c r="Z87" s="5"/>
    </row>
    <row r="88" spans="1:26" ht="15.75" customHeight="1">
      <c r="A88" s="98"/>
      <c r="B88" s="98"/>
      <c r="C88" s="98"/>
      <c r="D88" s="98"/>
      <c r="E88" s="98"/>
      <c r="F88" s="98"/>
      <c r="G88" s="98"/>
      <c r="H88" s="5"/>
      <c r="I88" s="5"/>
      <c r="J88" s="5"/>
      <c r="K88" s="5"/>
      <c r="L88" s="5"/>
      <c r="M88" s="5"/>
      <c r="N88" s="5"/>
      <c r="O88" s="5"/>
      <c r="P88" s="5"/>
      <c r="Q88" s="5"/>
      <c r="R88" s="5"/>
      <c r="S88" s="5"/>
      <c r="T88" s="5"/>
      <c r="U88" s="5"/>
      <c r="V88" s="5"/>
      <c r="W88" s="5"/>
      <c r="X88" s="5"/>
      <c r="Y88" s="5"/>
      <c r="Z88" s="5"/>
    </row>
    <row r="89" spans="1:26" ht="15.75" customHeight="1">
      <c r="A89" s="98"/>
      <c r="B89" s="98"/>
      <c r="C89" s="98"/>
      <c r="D89" s="98"/>
      <c r="E89" s="98"/>
      <c r="F89" s="98"/>
      <c r="G89" s="98"/>
      <c r="H89" s="5"/>
      <c r="I89" s="5"/>
      <c r="J89" s="5"/>
      <c r="K89" s="5"/>
      <c r="L89" s="5"/>
      <c r="M89" s="5"/>
      <c r="N89" s="5"/>
      <c r="O89" s="5"/>
      <c r="P89" s="5"/>
      <c r="Q89" s="5"/>
      <c r="R89" s="5"/>
      <c r="S89" s="5"/>
      <c r="T89" s="5"/>
      <c r="U89" s="5"/>
      <c r="V89" s="5"/>
      <c r="W89" s="5"/>
      <c r="X89" s="5"/>
      <c r="Y89" s="5"/>
      <c r="Z89" s="5"/>
    </row>
    <row r="90" spans="1:26" ht="15.75" customHeight="1">
      <c r="A90" s="98"/>
      <c r="B90" s="98"/>
      <c r="C90" s="98"/>
      <c r="D90" s="98"/>
      <c r="E90" s="98"/>
      <c r="F90" s="98"/>
      <c r="G90" s="98"/>
      <c r="H90" s="5"/>
      <c r="I90" s="5"/>
      <c r="J90" s="5"/>
      <c r="K90" s="5"/>
      <c r="L90" s="5"/>
      <c r="M90" s="5"/>
      <c r="N90" s="5"/>
      <c r="O90" s="5"/>
      <c r="P90" s="5"/>
      <c r="Q90" s="5"/>
      <c r="R90" s="5"/>
      <c r="S90" s="5"/>
      <c r="T90" s="5"/>
      <c r="U90" s="5"/>
      <c r="V90" s="5"/>
      <c r="W90" s="5"/>
      <c r="X90" s="5"/>
      <c r="Y90" s="5"/>
      <c r="Z90" s="5"/>
    </row>
    <row r="91" spans="1:26" ht="15.75" customHeight="1">
      <c r="A91" s="98"/>
      <c r="B91" s="98"/>
      <c r="C91" s="98"/>
      <c r="D91" s="98"/>
      <c r="E91" s="98"/>
      <c r="F91" s="98"/>
      <c r="G91" s="98"/>
      <c r="H91" s="5"/>
      <c r="I91" s="5"/>
      <c r="J91" s="5"/>
      <c r="K91" s="5"/>
      <c r="L91" s="5"/>
      <c r="M91" s="5"/>
      <c r="N91" s="5"/>
      <c r="O91" s="5"/>
      <c r="P91" s="5"/>
      <c r="Q91" s="5"/>
      <c r="R91" s="5"/>
      <c r="S91" s="5"/>
      <c r="T91" s="5"/>
      <c r="U91" s="5"/>
      <c r="V91" s="5"/>
      <c r="W91" s="5"/>
      <c r="X91" s="5"/>
      <c r="Y91" s="5"/>
      <c r="Z91" s="5"/>
    </row>
    <row r="92" spans="1:26" ht="15.75" customHeight="1">
      <c r="A92" s="98"/>
      <c r="B92" s="98"/>
      <c r="C92" s="98"/>
      <c r="D92" s="98"/>
      <c r="E92" s="98"/>
      <c r="F92" s="98"/>
      <c r="G92" s="98"/>
      <c r="H92" s="5"/>
      <c r="I92" s="5"/>
      <c r="J92" s="5"/>
      <c r="K92" s="5"/>
      <c r="L92" s="5"/>
      <c r="M92" s="5"/>
      <c r="N92" s="5"/>
      <c r="O92" s="5"/>
      <c r="P92" s="5"/>
      <c r="Q92" s="5"/>
      <c r="R92" s="5"/>
      <c r="S92" s="5"/>
      <c r="T92" s="5"/>
      <c r="U92" s="5"/>
      <c r="V92" s="5"/>
      <c r="W92" s="5"/>
      <c r="X92" s="5"/>
      <c r="Y92" s="5"/>
      <c r="Z92" s="5"/>
    </row>
    <row r="93" spans="1:26" ht="15.75" customHeight="1">
      <c r="A93" s="98"/>
      <c r="B93" s="98"/>
      <c r="C93" s="98"/>
      <c r="D93" s="98"/>
      <c r="E93" s="98"/>
      <c r="F93" s="98"/>
      <c r="G93" s="98"/>
      <c r="H93" s="5"/>
      <c r="I93" s="5"/>
      <c r="J93" s="5"/>
      <c r="K93" s="5"/>
      <c r="L93" s="5"/>
      <c r="M93" s="5"/>
      <c r="N93" s="5"/>
      <c r="O93" s="5"/>
      <c r="P93" s="5"/>
      <c r="Q93" s="5"/>
      <c r="R93" s="5"/>
      <c r="S93" s="5"/>
      <c r="T93" s="5"/>
      <c r="U93" s="5"/>
      <c r="V93" s="5"/>
      <c r="W93" s="5"/>
      <c r="X93" s="5"/>
      <c r="Y93" s="5"/>
      <c r="Z93" s="5"/>
    </row>
    <row r="94" spans="1:26" ht="15.75" customHeight="1">
      <c r="A94" s="98"/>
      <c r="B94" s="98"/>
      <c r="C94" s="98"/>
      <c r="D94" s="98"/>
      <c r="E94" s="98"/>
      <c r="F94" s="98"/>
      <c r="G94" s="98"/>
      <c r="H94" s="5"/>
      <c r="I94" s="5"/>
      <c r="J94" s="5"/>
      <c r="K94" s="5"/>
      <c r="L94" s="5"/>
      <c r="M94" s="5"/>
      <c r="N94" s="5"/>
      <c r="O94" s="5"/>
      <c r="P94" s="5"/>
      <c r="Q94" s="5"/>
      <c r="R94" s="5"/>
      <c r="S94" s="5"/>
      <c r="T94" s="5"/>
      <c r="U94" s="5"/>
      <c r="V94" s="5"/>
      <c r="W94" s="5"/>
      <c r="X94" s="5"/>
      <c r="Y94" s="5"/>
      <c r="Z94" s="5"/>
    </row>
    <row r="95" spans="1:26" ht="15.75" customHeight="1">
      <c r="A95" s="98"/>
      <c r="B95" s="98"/>
      <c r="C95" s="98"/>
      <c r="D95" s="98"/>
      <c r="E95" s="98"/>
      <c r="F95" s="98"/>
      <c r="G95" s="98"/>
      <c r="H95" s="5"/>
      <c r="I95" s="5"/>
      <c r="J95" s="5"/>
      <c r="K95" s="5"/>
      <c r="L95" s="5"/>
      <c r="M95" s="5"/>
      <c r="N95" s="5"/>
      <c r="O95" s="5"/>
      <c r="P95" s="5"/>
      <c r="Q95" s="5"/>
      <c r="R95" s="5"/>
      <c r="S95" s="5"/>
      <c r="T95" s="5"/>
      <c r="U95" s="5"/>
      <c r="V95" s="5"/>
      <c r="W95" s="5"/>
      <c r="X95" s="5"/>
      <c r="Y95" s="5"/>
      <c r="Z95" s="5"/>
    </row>
    <row r="96" spans="1:26" ht="15.75" customHeight="1">
      <c r="A96" s="98"/>
      <c r="B96" s="98"/>
      <c r="C96" s="98"/>
      <c r="D96" s="98"/>
      <c r="E96" s="98"/>
      <c r="F96" s="98"/>
      <c r="G96" s="98"/>
      <c r="H96" s="5"/>
      <c r="I96" s="5"/>
      <c r="J96" s="5"/>
      <c r="K96" s="5"/>
      <c r="L96" s="5"/>
      <c r="M96" s="5"/>
      <c r="N96" s="5"/>
      <c r="O96" s="5"/>
      <c r="P96" s="5"/>
      <c r="Q96" s="5"/>
      <c r="R96" s="5"/>
      <c r="S96" s="5"/>
      <c r="T96" s="5"/>
      <c r="U96" s="5"/>
      <c r="V96" s="5"/>
      <c r="W96" s="5"/>
      <c r="X96" s="5"/>
      <c r="Y96" s="5"/>
      <c r="Z96" s="5"/>
    </row>
    <row r="97" spans="1:26" ht="15.75" customHeight="1">
      <c r="A97" s="98"/>
      <c r="B97" s="98"/>
      <c r="C97" s="98"/>
      <c r="D97" s="98"/>
      <c r="E97" s="98"/>
      <c r="F97" s="98"/>
      <c r="G97" s="98"/>
      <c r="H97" s="5"/>
      <c r="I97" s="5"/>
      <c r="J97" s="5"/>
      <c r="K97" s="5"/>
      <c r="L97" s="5"/>
      <c r="M97" s="5"/>
      <c r="N97" s="5"/>
      <c r="O97" s="5"/>
      <c r="P97" s="5"/>
      <c r="Q97" s="5"/>
      <c r="R97" s="5"/>
      <c r="S97" s="5"/>
      <c r="T97" s="5"/>
      <c r="U97" s="5"/>
      <c r="V97" s="5"/>
      <c r="W97" s="5"/>
      <c r="X97" s="5"/>
      <c r="Y97" s="5"/>
      <c r="Z97" s="5"/>
    </row>
    <row r="98" spans="1:26" ht="15.75" customHeight="1">
      <c r="A98" s="98"/>
      <c r="B98" s="98"/>
      <c r="C98" s="98"/>
      <c r="D98" s="98"/>
      <c r="E98" s="98"/>
      <c r="F98" s="98"/>
      <c r="G98" s="98"/>
      <c r="H98" s="5"/>
      <c r="I98" s="5"/>
      <c r="J98" s="5"/>
      <c r="K98" s="5"/>
      <c r="L98" s="5"/>
      <c r="M98" s="5"/>
      <c r="N98" s="5"/>
      <c r="O98" s="5"/>
      <c r="P98" s="5"/>
      <c r="Q98" s="5"/>
      <c r="R98" s="5"/>
      <c r="S98" s="5"/>
      <c r="T98" s="5"/>
      <c r="U98" s="5"/>
      <c r="V98" s="5"/>
      <c r="W98" s="5"/>
      <c r="X98" s="5"/>
      <c r="Y98" s="5"/>
      <c r="Z98" s="5"/>
    </row>
    <row r="99" spans="1:26" ht="15.75" customHeight="1">
      <c r="A99" s="98"/>
      <c r="B99" s="98"/>
      <c r="C99" s="98"/>
      <c r="D99" s="98"/>
      <c r="E99" s="98"/>
      <c r="F99" s="98"/>
      <c r="G99" s="98"/>
      <c r="H99" s="5"/>
      <c r="I99" s="5"/>
      <c r="J99" s="5"/>
      <c r="K99" s="5"/>
      <c r="L99" s="5"/>
      <c r="M99" s="5"/>
      <c r="N99" s="5"/>
      <c r="O99" s="5"/>
      <c r="P99" s="5"/>
      <c r="Q99" s="5"/>
      <c r="R99" s="5"/>
      <c r="S99" s="5"/>
      <c r="T99" s="5"/>
      <c r="U99" s="5"/>
      <c r="V99" s="5"/>
      <c r="W99" s="5"/>
      <c r="X99" s="5"/>
      <c r="Y99" s="5"/>
      <c r="Z99" s="5"/>
    </row>
    <row r="100" spans="1:26" ht="15.75" customHeight="1">
      <c r="A100" s="98"/>
      <c r="B100" s="98"/>
      <c r="C100" s="98"/>
      <c r="D100" s="98"/>
      <c r="E100" s="98"/>
      <c r="F100" s="98"/>
      <c r="G100" s="98"/>
      <c r="H100" s="5"/>
      <c r="I100" s="5"/>
      <c r="J100" s="5"/>
      <c r="K100" s="5"/>
      <c r="L100" s="5"/>
      <c r="M100" s="5"/>
      <c r="N100" s="5"/>
      <c r="O100" s="5"/>
      <c r="P100" s="5"/>
      <c r="Q100" s="5"/>
      <c r="R100" s="5"/>
      <c r="S100" s="5"/>
      <c r="T100" s="5"/>
      <c r="U100" s="5"/>
      <c r="V100" s="5"/>
      <c r="W100" s="5"/>
      <c r="X100" s="5"/>
      <c r="Y100" s="5"/>
      <c r="Z100" s="5"/>
    </row>
    <row r="101" spans="1:26" ht="15.75" customHeight="1">
      <c r="A101" s="98"/>
      <c r="B101" s="98"/>
      <c r="C101" s="98"/>
      <c r="D101" s="98"/>
      <c r="E101" s="98"/>
      <c r="F101" s="98"/>
      <c r="G101" s="98"/>
      <c r="H101" s="5"/>
      <c r="I101" s="5"/>
      <c r="J101" s="5"/>
      <c r="K101" s="5"/>
      <c r="L101" s="5"/>
      <c r="M101" s="5"/>
      <c r="N101" s="5"/>
      <c r="O101" s="5"/>
      <c r="P101" s="5"/>
      <c r="Q101" s="5"/>
      <c r="R101" s="5"/>
      <c r="S101" s="5"/>
      <c r="T101" s="5"/>
      <c r="U101" s="5"/>
      <c r="V101" s="5"/>
      <c r="W101" s="5"/>
      <c r="X101" s="5"/>
      <c r="Y101" s="5"/>
      <c r="Z101" s="5"/>
    </row>
    <row r="102" spans="1:26" ht="15.75" customHeight="1">
      <c r="A102" s="98"/>
      <c r="B102" s="98"/>
      <c r="C102" s="98"/>
      <c r="D102" s="98"/>
      <c r="E102" s="98"/>
      <c r="F102" s="98"/>
      <c r="G102" s="98"/>
      <c r="H102" s="5"/>
      <c r="I102" s="5"/>
      <c r="J102" s="5"/>
      <c r="K102" s="5"/>
      <c r="L102" s="5"/>
      <c r="M102" s="5"/>
      <c r="N102" s="5"/>
      <c r="O102" s="5"/>
      <c r="P102" s="5"/>
      <c r="Q102" s="5"/>
      <c r="R102" s="5"/>
      <c r="S102" s="5"/>
      <c r="T102" s="5"/>
      <c r="U102" s="5"/>
      <c r="V102" s="5"/>
      <c r="W102" s="5"/>
      <c r="X102" s="5"/>
      <c r="Y102" s="5"/>
      <c r="Z102" s="5"/>
    </row>
    <row r="103" spans="1:26" ht="15.75" customHeight="1">
      <c r="A103" s="98"/>
      <c r="B103" s="98"/>
      <c r="C103" s="98"/>
      <c r="D103" s="98"/>
      <c r="E103" s="98"/>
      <c r="F103" s="98"/>
      <c r="G103" s="98"/>
      <c r="H103" s="5"/>
      <c r="I103" s="5"/>
      <c r="J103" s="5"/>
      <c r="K103" s="5"/>
      <c r="L103" s="5"/>
      <c r="M103" s="5"/>
      <c r="N103" s="5"/>
      <c r="O103" s="5"/>
      <c r="P103" s="5"/>
      <c r="Q103" s="5"/>
      <c r="R103" s="5"/>
      <c r="S103" s="5"/>
      <c r="T103" s="5"/>
      <c r="U103" s="5"/>
      <c r="V103" s="5"/>
      <c r="W103" s="5"/>
      <c r="X103" s="5"/>
      <c r="Y103" s="5"/>
      <c r="Z103" s="5"/>
    </row>
    <row r="104" spans="1:26" ht="15.75" customHeight="1">
      <c r="A104" s="98"/>
      <c r="B104" s="98"/>
      <c r="C104" s="98"/>
      <c r="D104" s="98"/>
      <c r="E104" s="98"/>
      <c r="F104" s="98"/>
      <c r="G104" s="98"/>
      <c r="H104" s="5"/>
      <c r="I104" s="5"/>
      <c r="J104" s="5"/>
      <c r="K104" s="5"/>
      <c r="L104" s="5"/>
      <c r="M104" s="5"/>
      <c r="N104" s="5"/>
      <c r="O104" s="5"/>
      <c r="P104" s="5"/>
      <c r="Q104" s="5"/>
      <c r="R104" s="5"/>
      <c r="S104" s="5"/>
      <c r="T104" s="5"/>
      <c r="U104" s="5"/>
      <c r="V104" s="5"/>
      <c r="W104" s="5"/>
      <c r="X104" s="5"/>
      <c r="Y104" s="5"/>
      <c r="Z104" s="5"/>
    </row>
    <row r="105" spans="1:26" ht="15.75" customHeight="1">
      <c r="A105" s="98"/>
      <c r="B105" s="98"/>
      <c r="C105" s="98"/>
      <c r="D105" s="98"/>
      <c r="E105" s="98"/>
      <c r="F105" s="98"/>
      <c r="G105" s="98"/>
      <c r="H105" s="5"/>
      <c r="I105" s="5"/>
      <c r="J105" s="5"/>
      <c r="K105" s="5"/>
      <c r="L105" s="5"/>
      <c r="M105" s="5"/>
      <c r="N105" s="5"/>
      <c r="O105" s="5"/>
      <c r="P105" s="5"/>
      <c r="Q105" s="5"/>
      <c r="R105" s="5"/>
      <c r="S105" s="5"/>
      <c r="T105" s="5"/>
      <c r="U105" s="5"/>
      <c r="V105" s="5"/>
      <c r="W105" s="5"/>
      <c r="X105" s="5"/>
      <c r="Y105" s="5"/>
      <c r="Z105" s="5"/>
    </row>
    <row r="106" spans="1:26" ht="15.75" customHeight="1">
      <c r="A106" s="98"/>
      <c r="B106" s="98"/>
      <c r="C106" s="98"/>
      <c r="D106" s="98"/>
      <c r="E106" s="98"/>
      <c r="F106" s="98"/>
      <c r="G106" s="98"/>
      <c r="H106" s="5"/>
      <c r="I106" s="5"/>
      <c r="J106" s="5"/>
      <c r="K106" s="5"/>
      <c r="L106" s="5"/>
      <c r="M106" s="5"/>
      <c r="N106" s="5"/>
      <c r="O106" s="5"/>
      <c r="P106" s="5"/>
      <c r="Q106" s="5"/>
      <c r="R106" s="5"/>
      <c r="S106" s="5"/>
      <c r="T106" s="5"/>
      <c r="U106" s="5"/>
      <c r="V106" s="5"/>
      <c r="W106" s="5"/>
      <c r="X106" s="5"/>
      <c r="Y106" s="5"/>
      <c r="Z106" s="5"/>
    </row>
    <row r="107" spans="1:26" ht="15.75" customHeight="1">
      <c r="A107" s="98"/>
      <c r="B107" s="98"/>
      <c r="C107" s="98"/>
      <c r="D107" s="98"/>
      <c r="E107" s="98"/>
      <c r="F107" s="98"/>
      <c r="G107" s="98"/>
      <c r="H107" s="5"/>
      <c r="I107" s="5"/>
      <c r="J107" s="5"/>
      <c r="K107" s="5"/>
      <c r="L107" s="5"/>
      <c r="M107" s="5"/>
      <c r="N107" s="5"/>
      <c r="O107" s="5"/>
      <c r="P107" s="5"/>
      <c r="Q107" s="5"/>
      <c r="R107" s="5"/>
      <c r="S107" s="5"/>
      <c r="T107" s="5"/>
      <c r="U107" s="5"/>
      <c r="V107" s="5"/>
      <c r="W107" s="5"/>
      <c r="X107" s="5"/>
      <c r="Y107" s="5"/>
      <c r="Z107" s="5"/>
    </row>
    <row r="108" spans="1:26" ht="15.75" customHeight="1">
      <c r="A108" s="98"/>
      <c r="B108" s="98"/>
      <c r="C108" s="98"/>
      <c r="D108" s="98"/>
      <c r="E108" s="98"/>
      <c r="F108" s="98"/>
      <c r="G108" s="98"/>
      <c r="H108" s="5"/>
      <c r="I108" s="5"/>
      <c r="J108" s="5"/>
      <c r="K108" s="5"/>
      <c r="L108" s="5"/>
      <c r="M108" s="5"/>
      <c r="N108" s="5"/>
      <c r="O108" s="5"/>
      <c r="P108" s="5"/>
      <c r="Q108" s="5"/>
      <c r="R108" s="5"/>
      <c r="S108" s="5"/>
      <c r="T108" s="5"/>
      <c r="U108" s="5"/>
      <c r="V108" s="5"/>
      <c r="W108" s="5"/>
      <c r="X108" s="5"/>
      <c r="Y108" s="5"/>
      <c r="Z108" s="5"/>
    </row>
    <row r="109" spans="1:26" ht="15.75" customHeight="1">
      <c r="A109" s="98"/>
      <c r="B109" s="98"/>
      <c r="C109" s="98"/>
      <c r="D109" s="98"/>
      <c r="E109" s="98"/>
      <c r="F109" s="98"/>
      <c r="G109" s="98"/>
      <c r="H109" s="5"/>
      <c r="I109" s="5"/>
      <c r="J109" s="5"/>
      <c r="K109" s="5"/>
      <c r="L109" s="5"/>
      <c r="M109" s="5"/>
      <c r="N109" s="5"/>
      <c r="O109" s="5"/>
      <c r="P109" s="5"/>
      <c r="Q109" s="5"/>
      <c r="R109" s="5"/>
      <c r="S109" s="5"/>
      <c r="T109" s="5"/>
      <c r="U109" s="5"/>
      <c r="V109" s="5"/>
      <c r="W109" s="5"/>
      <c r="X109" s="5"/>
      <c r="Y109" s="5"/>
      <c r="Z109" s="5"/>
    </row>
    <row r="110" spans="1:26" ht="15.75" customHeight="1">
      <c r="A110" s="98"/>
      <c r="B110" s="98"/>
      <c r="C110" s="98"/>
      <c r="D110" s="98"/>
      <c r="E110" s="98"/>
      <c r="F110" s="98"/>
      <c r="G110" s="98"/>
      <c r="H110" s="5"/>
      <c r="I110" s="5"/>
      <c r="J110" s="5"/>
      <c r="K110" s="5"/>
      <c r="L110" s="5"/>
      <c r="M110" s="5"/>
      <c r="N110" s="5"/>
      <c r="O110" s="5"/>
      <c r="P110" s="5"/>
      <c r="Q110" s="5"/>
      <c r="R110" s="5"/>
      <c r="S110" s="5"/>
      <c r="T110" s="5"/>
      <c r="U110" s="5"/>
      <c r="V110" s="5"/>
      <c r="W110" s="5"/>
      <c r="X110" s="5"/>
      <c r="Y110" s="5"/>
      <c r="Z110" s="5"/>
    </row>
    <row r="111" spans="1:26" ht="15.75" customHeight="1">
      <c r="A111" s="98"/>
      <c r="B111" s="98"/>
      <c r="C111" s="98"/>
      <c r="D111" s="98"/>
      <c r="E111" s="98"/>
      <c r="F111" s="98"/>
      <c r="G111" s="98"/>
      <c r="H111" s="5"/>
      <c r="I111" s="5"/>
      <c r="J111" s="5"/>
      <c r="K111" s="5"/>
      <c r="L111" s="5"/>
      <c r="M111" s="5"/>
      <c r="N111" s="5"/>
      <c r="O111" s="5"/>
      <c r="P111" s="5"/>
      <c r="Q111" s="5"/>
      <c r="R111" s="5"/>
      <c r="S111" s="5"/>
      <c r="T111" s="5"/>
      <c r="U111" s="5"/>
      <c r="V111" s="5"/>
      <c r="W111" s="5"/>
      <c r="X111" s="5"/>
      <c r="Y111" s="5"/>
      <c r="Z111" s="5"/>
    </row>
    <row r="112" spans="1:26" ht="15.75" customHeight="1">
      <c r="A112" s="98"/>
      <c r="B112" s="98"/>
      <c r="C112" s="98"/>
      <c r="D112" s="98"/>
      <c r="E112" s="98"/>
      <c r="F112" s="98"/>
      <c r="G112" s="98"/>
      <c r="H112" s="5"/>
      <c r="I112" s="5"/>
      <c r="J112" s="5"/>
      <c r="K112" s="5"/>
      <c r="L112" s="5"/>
      <c r="M112" s="5"/>
      <c r="N112" s="5"/>
      <c r="O112" s="5"/>
      <c r="P112" s="5"/>
      <c r="Q112" s="5"/>
      <c r="R112" s="5"/>
      <c r="S112" s="5"/>
      <c r="T112" s="5"/>
      <c r="U112" s="5"/>
      <c r="V112" s="5"/>
      <c r="W112" s="5"/>
      <c r="X112" s="5"/>
      <c r="Y112" s="5"/>
      <c r="Z112" s="5"/>
    </row>
    <row r="113" spans="1:26" ht="15.75" customHeight="1">
      <c r="A113" s="98"/>
      <c r="B113" s="98"/>
      <c r="C113" s="98"/>
      <c r="D113" s="98"/>
      <c r="E113" s="98"/>
      <c r="F113" s="98"/>
      <c r="G113" s="98"/>
      <c r="H113" s="5"/>
      <c r="I113" s="5"/>
      <c r="J113" s="5"/>
      <c r="K113" s="5"/>
      <c r="L113" s="5"/>
      <c r="M113" s="5"/>
      <c r="N113" s="5"/>
      <c r="O113" s="5"/>
      <c r="P113" s="5"/>
      <c r="Q113" s="5"/>
      <c r="R113" s="5"/>
      <c r="S113" s="5"/>
      <c r="T113" s="5"/>
      <c r="U113" s="5"/>
      <c r="V113" s="5"/>
      <c r="W113" s="5"/>
      <c r="X113" s="5"/>
      <c r="Y113" s="5"/>
      <c r="Z113" s="5"/>
    </row>
    <row r="114" spans="1:26" ht="15.75" customHeight="1">
      <c r="A114" s="98"/>
      <c r="B114" s="98"/>
      <c r="C114" s="98"/>
      <c r="D114" s="98"/>
      <c r="E114" s="98"/>
      <c r="F114" s="98"/>
      <c r="G114" s="98"/>
      <c r="H114" s="5"/>
      <c r="I114" s="5"/>
      <c r="J114" s="5"/>
      <c r="K114" s="5"/>
      <c r="L114" s="5"/>
      <c r="M114" s="5"/>
      <c r="N114" s="5"/>
      <c r="O114" s="5"/>
      <c r="P114" s="5"/>
      <c r="Q114" s="5"/>
      <c r="R114" s="5"/>
      <c r="S114" s="5"/>
      <c r="T114" s="5"/>
      <c r="U114" s="5"/>
      <c r="V114" s="5"/>
      <c r="W114" s="5"/>
      <c r="X114" s="5"/>
      <c r="Y114" s="5"/>
      <c r="Z114" s="5"/>
    </row>
    <row r="115" spans="1:26" ht="15.75" customHeight="1">
      <c r="A115" s="98"/>
      <c r="B115" s="98"/>
      <c r="C115" s="98"/>
      <c r="D115" s="98"/>
      <c r="E115" s="98"/>
      <c r="F115" s="98"/>
      <c r="G115" s="98"/>
      <c r="H115" s="5"/>
      <c r="I115" s="5"/>
      <c r="J115" s="5"/>
      <c r="K115" s="5"/>
      <c r="L115" s="5"/>
      <c r="M115" s="5"/>
      <c r="N115" s="5"/>
      <c r="O115" s="5"/>
      <c r="P115" s="5"/>
      <c r="Q115" s="5"/>
      <c r="R115" s="5"/>
      <c r="S115" s="5"/>
      <c r="T115" s="5"/>
      <c r="U115" s="5"/>
      <c r="V115" s="5"/>
      <c r="W115" s="5"/>
      <c r="X115" s="5"/>
      <c r="Y115" s="5"/>
      <c r="Z115" s="5"/>
    </row>
    <row r="116" spans="1:26" ht="15.75" customHeight="1">
      <c r="A116" s="98"/>
      <c r="B116" s="98"/>
      <c r="C116" s="98"/>
      <c r="D116" s="98"/>
      <c r="E116" s="98"/>
      <c r="F116" s="98"/>
      <c r="G116" s="98"/>
      <c r="H116" s="5"/>
      <c r="I116" s="5"/>
      <c r="J116" s="5"/>
      <c r="K116" s="5"/>
      <c r="L116" s="5"/>
      <c r="M116" s="5"/>
      <c r="N116" s="5"/>
      <c r="O116" s="5"/>
      <c r="P116" s="5"/>
      <c r="Q116" s="5"/>
      <c r="R116" s="5"/>
      <c r="S116" s="5"/>
      <c r="T116" s="5"/>
      <c r="U116" s="5"/>
      <c r="V116" s="5"/>
      <c r="W116" s="5"/>
      <c r="X116" s="5"/>
      <c r="Y116" s="5"/>
      <c r="Z116" s="5"/>
    </row>
    <row r="117" spans="1:26" ht="15.75" customHeight="1">
      <c r="A117" s="98"/>
      <c r="B117" s="98"/>
      <c r="C117" s="98"/>
      <c r="D117" s="98"/>
      <c r="E117" s="98"/>
      <c r="F117" s="98"/>
      <c r="G117" s="98"/>
      <c r="H117" s="5"/>
      <c r="I117" s="5"/>
      <c r="J117" s="5"/>
      <c r="K117" s="5"/>
      <c r="L117" s="5"/>
      <c r="M117" s="5"/>
      <c r="N117" s="5"/>
      <c r="O117" s="5"/>
      <c r="P117" s="5"/>
      <c r="Q117" s="5"/>
      <c r="R117" s="5"/>
      <c r="S117" s="5"/>
      <c r="T117" s="5"/>
      <c r="U117" s="5"/>
      <c r="V117" s="5"/>
      <c r="W117" s="5"/>
      <c r="X117" s="5"/>
      <c r="Y117" s="5"/>
      <c r="Z117" s="5"/>
    </row>
    <row r="118" spans="1:26" ht="15.75" customHeight="1">
      <c r="A118" s="98"/>
      <c r="B118" s="98"/>
      <c r="C118" s="98"/>
      <c r="D118" s="98"/>
      <c r="E118" s="98"/>
      <c r="F118" s="98"/>
      <c r="G118" s="98"/>
      <c r="H118" s="5"/>
      <c r="I118" s="5"/>
      <c r="J118" s="5"/>
      <c r="K118" s="5"/>
      <c r="L118" s="5"/>
      <c r="M118" s="5"/>
      <c r="N118" s="5"/>
      <c r="O118" s="5"/>
      <c r="P118" s="5"/>
      <c r="Q118" s="5"/>
      <c r="R118" s="5"/>
      <c r="S118" s="5"/>
      <c r="T118" s="5"/>
      <c r="U118" s="5"/>
      <c r="V118" s="5"/>
      <c r="W118" s="5"/>
      <c r="X118" s="5"/>
      <c r="Y118" s="5"/>
      <c r="Z118" s="5"/>
    </row>
    <row r="119" spans="1:26" ht="15.75" customHeight="1">
      <c r="A119" s="98"/>
      <c r="B119" s="98"/>
      <c r="C119" s="98"/>
      <c r="D119" s="98"/>
      <c r="E119" s="98"/>
      <c r="F119" s="98"/>
      <c r="G119" s="98"/>
      <c r="H119" s="5"/>
      <c r="I119" s="5"/>
      <c r="J119" s="5"/>
      <c r="K119" s="5"/>
      <c r="L119" s="5"/>
      <c r="M119" s="5"/>
      <c r="N119" s="5"/>
      <c r="O119" s="5"/>
      <c r="P119" s="5"/>
      <c r="Q119" s="5"/>
      <c r="R119" s="5"/>
      <c r="S119" s="5"/>
      <c r="T119" s="5"/>
      <c r="U119" s="5"/>
      <c r="V119" s="5"/>
      <c r="W119" s="5"/>
      <c r="X119" s="5"/>
      <c r="Y119" s="5"/>
      <c r="Z119" s="5"/>
    </row>
    <row r="120" spans="1:26" ht="15.75" customHeight="1">
      <c r="A120" s="98"/>
      <c r="B120" s="98"/>
      <c r="C120" s="98"/>
      <c r="D120" s="98"/>
      <c r="E120" s="98"/>
      <c r="F120" s="98"/>
      <c r="G120" s="98"/>
      <c r="H120" s="5"/>
      <c r="I120" s="5"/>
      <c r="J120" s="5"/>
      <c r="K120" s="5"/>
      <c r="L120" s="5"/>
      <c r="M120" s="5"/>
      <c r="N120" s="5"/>
      <c r="O120" s="5"/>
      <c r="P120" s="5"/>
      <c r="Q120" s="5"/>
      <c r="R120" s="5"/>
      <c r="S120" s="5"/>
      <c r="T120" s="5"/>
      <c r="U120" s="5"/>
      <c r="V120" s="5"/>
      <c r="W120" s="5"/>
      <c r="X120" s="5"/>
      <c r="Y120" s="5"/>
      <c r="Z120" s="5"/>
    </row>
    <row r="121" spans="1:26" ht="15.75" customHeight="1">
      <c r="A121" s="98"/>
      <c r="B121" s="98"/>
      <c r="C121" s="98"/>
      <c r="D121" s="98"/>
      <c r="E121" s="98"/>
      <c r="F121" s="98"/>
      <c r="G121" s="98"/>
      <c r="H121" s="5"/>
      <c r="I121" s="5"/>
      <c r="J121" s="5"/>
      <c r="K121" s="5"/>
      <c r="L121" s="5"/>
      <c r="M121" s="5"/>
      <c r="N121" s="5"/>
      <c r="O121" s="5"/>
      <c r="P121" s="5"/>
      <c r="Q121" s="5"/>
      <c r="R121" s="5"/>
      <c r="S121" s="5"/>
      <c r="T121" s="5"/>
      <c r="U121" s="5"/>
      <c r="V121" s="5"/>
      <c r="W121" s="5"/>
      <c r="X121" s="5"/>
      <c r="Y121" s="5"/>
      <c r="Z121" s="5"/>
    </row>
    <row r="122" spans="1:26" ht="15.75" customHeight="1">
      <c r="A122" s="98"/>
      <c r="B122" s="98"/>
      <c r="C122" s="98"/>
      <c r="D122" s="98"/>
      <c r="E122" s="98"/>
      <c r="F122" s="98"/>
      <c r="G122" s="98"/>
      <c r="H122" s="5"/>
      <c r="I122" s="5"/>
      <c r="J122" s="5"/>
      <c r="K122" s="5"/>
      <c r="L122" s="5"/>
      <c r="M122" s="5"/>
      <c r="N122" s="5"/>
      <c r="O122" s="5"/>
      <c r="P122" s="5"/>
      <c r="Q122" s="5"/>
      <c r="R122" s="5"/>
      <c r="S122" s="5"/>
      <c r="T122" s="5"/>
      <c r="U122" s="5"/>
      <c r="V122" s="5"/>
      <c r="W122" s="5"/>
      <c r="X122" s="5"/>
      <c r="Y122" s="5"/>
      <c r="Z122" s="5"/>
    </row>
    <row r="123" spans="1:26" ht="15.75" customHeight="1">
      <c r="A123" s="98"/>
      <c r="B123" s="98"/>
      <c r="C123" s="98"/>
      <c r="D123" s="98"/>
      <c r="E123" s="98"/>
      <c r="F123" s="98"/>
      <c r="G123" s="98"/>
      <c r="H123" s="5"/>
      <c r="I123" s="5"/>
      <c r="J123" s="5"/>
      <c r="K123" s="5"/>
      <c r="L123" s="5"/>
      <c r="M123" s="5"/>
      <c r="N123" s="5"/>
      <c r="O123" s="5"/>
      <c r="P123" s="5"/>
      <c r="Q123" s="5"/>
      <c r="R123" s="5"/>
      <c r="S123" s="5"/>
      <c r="T123" s="5"/>
      <c r="U123" s="5"/>
      <c r="V123" s="5"/>
      <c r="W123" s="5"/>
      <c r="X123" s="5"/>
      <c r="Y123" s="5"/>
      <c r="Z123" s="5"/>
    </row>
    <row r="124" spans="1:26" ht="15.75" customHeight="1">
      <c r="A124" s="98"/>
      <c r="B124" s="98"/>
      <c r="C124" s="98"/>
      <c r="D124" s="98"/>
      <c r="E124" s="98"/>
      <c r="F124" s="98"/>
      <c r="G124" s="98"/>
      <c r="H124" s="5"/>
      <c r="I124" s="5"/>
      <c r="J124" s="5"/>
      <c r="K124" s="5"/>
      <c r="L124" s="5"/>
      <c r="M124" s="5"/>
      <c r="N124" s="5"/>
      <c r="O124" s="5"/>
      <c r="P124" s="5"/>
      <c r="Q124" s="5"/>
      <c r="R124" s="5"/>
      <c r="S124" s="5"/>
      <c r="T124" s="5"/>
      <c r="U124" s="5"/>
      <c r="V124" s="5"/>
      <c r="W124" s="5"/>
      <c r="X124" s="5"/>
      <c r="Y124" s="5"/>
      <c r="Z124" s="5"/>
    </row>
    <row r="125" spans="1:26" ht="15.75" customHeight="1">
      <c r="A125" s="98"/>
      <c r="B125" s="98"/>
      <c r="C125" s="98"/>
      <c r="D125" s="98"/>
      <c r="E125" s="98"/>
      <c r="F125" s="98"/>
      <c r="G125" s="98"/>
      <c r="H125" s="5"/>
      <c r="I125" s="5"/>
      <c r="J125" s="5"/>
      <c r="K125" s="5"/>
      <c r="L125" s="5"/>
      <c r="M125" s="5"/>
      <c r="N125" s="5"/>
      <c r="O125" s="5"/>
      <c r="P125" s="5"/>
      <c r="Q125" s="5"/>
      <c r="R125" s="5"/>
      <c r="S125" s="5"/>
      <c r="T125" s="5"/>
      <c r="U125" s="5"/>
      <c r="V125" s="5"/>
      <c r="W125" s="5"/>
      <c r="X125" s="5"/>
      <c r="Y125" s="5"/>
      <c r="Z125" s="5"/>
    </row>
    <row r="126" spans="1:26" ht="15.75" customHeight="1">
      <c r="A126" s="98"/>
      <c r="B126" s="98"/>
      <c r="C126" s="98"/>
      <c r="D126" s="98"/>
      <c r="E126" s="98"/>
      <c r="F126" s="98"/>
      <c r="G126" s="98"/>
      <c r="H126" s="5"/>
      <c r="I126" s="5"/>
      <c r="J126" s="5"/>
      <c r="K126" s="5"/>
      <c r="L126" s="5"/>
      <c r="M126" s="5"/>
      <c r="N126" s="5"/>
      <c r="O126" s="5"/>
      <c r="P126" s="5"/>
      <c r="Q126" s="5"/>
      <c r="R126" s="5"/>
      <c r="S126" s="5"/>
      <c r="T126" s="5"/>
      <c r="U126" s="5"/>
      <c r="V126" s="5"/>
      <c r="W126" s="5"/>
      <c r="X126" s="5"/>
      <c r="Y126" s="5"/>
      <c r="Z126" s="5"/>
    </row>
    <row r="127" spans="1:26" ht="15.75" customHeight="1">
      <c r="A127" s="98"/>
      <c r="B127" s="98"/>
      <c r="C127" s="98"/>
      <c r="D127" s="98"/>
      <c r="E127" s="98"/>
      <c r="F127" s="98"/>
      <c r="G127" s="98"/>
      <c r="H127" s="5"/>
      <c r="I127" s="5"/>
      <c r="J127" s="5"/>
      <c r="K127" s="5"/>
      <c r="L127" s="5"/>
      <c r="M127" s="5"/>
      <c r="N127" s="5"/>
      <c r="O127" s="5"/>
      <c r="P127" s="5"/>
      <c r="Q127" s="5"/>
      <c r="R127" s="5"/>
      <c r="S127" s="5"/>
      <c r="T127" s="5"/>
      <c r="U127" s="5"/>
      <c r="V127" s="5"/>
      <c r="W127" s="5"/>
      <c r="X127" s="5"/>
      <c r="Y127" s="5"/>
      <c r="Z127" s="5"/>
    </row>
    <row r="128" spans="1:26" ht="15.75" customHeight="1">
      <c r="A128" s="98"/>
      <c r="B128" s="98"/>
      <c r="C128" s="98"/>
      <c r="D128" s="98"/>
      <c r="E128" s="98"/>
      <c r="F128" s="98"/>
      <c r="G128" s="98"/>
      <c r="H128" s="5"/>
      <c r="I128" s="5"/>
      <c r="J128" s="5"/>
      <c r="K128" s="5"/>
      <c r="L128" s="5"/>
      <c r="M128" s="5"/>
      <c r="N128" s="5"/>
      <c r="O128" s="5"/>
      <c r="P128" s="5"/>
      <c r="Q128" s="5"/>
      <c r="R128" s="5"/>
      <c r="S128" s="5"/>
      <c r="T128" s="5"/>
      <c r="U128" s="5"/>
      <c r="V128" s="5"/>
      <c r="W128" s="5"/>
      <c r="X128" s="5"/>
      <c r="Y128" s="5"/>
      <c r="Z128" s="5"/>
    </row>
    <row r="129" spans="1:26" ht="15.75" customHeight="1">
      <c r="A129" s="98"/>
      <c r="B129" s="98"/>
      <c r="C129" s="98"/>
      <c r="D129" s="98"/>
      <c r="E129" s="98"/>
      <c r="F129" s="98"/>
      <c r="G129" s="98"/>
      <c r="H129" s="5"/>
      <c r="I129" s="5"/>
      <c r="J129" s="5"/>
      <c r="K129" s="5"/>
      <c r="L129" s="5"/>
      <c r="M129" s="5"/>
      <c r="N129" s="5"/>
      <c r="O129" s="5"/>
      <c r="P129" s="5"/>
      <c r="Q129" s="5"/>
      <c r="R129" s="5"/>
      <c r="S129" s="5"/>
      <c r="T129" s="5"/>
      <c r="U129" s="5"/>
      <c r="V129" s="5"/>
      <c r="W129" s="5"/>
      <c r="X129" s="5"/>
      <c r="Y129" s="5"/>
      <c r="Z129" s="5"/>
    </row>
    <row r="130" spans="1:26" ht="15.75" customHeight="1">
      <c r="A130" s="98"/>
      <c r="B130" s="98"/>
      <c r="C130" s="98"/>
      <c r="D130" s="98"/>
      <c r="E130" s="98"/>
      <c r="F130" s="98"/>
      <c r="G130" s="98"/>
      <c r="H130" s="5"/>
      <c r="I130" s="5"/>
      <c r="J130" s="5"/>
      <c r="K130" s="5"/>
      <c r="L130" s="5"/>
      <c r="M130" s="5"/>
      <c r="N130" s="5"/>
      <c r="O130" s="5"/>
      <c r="P130" s="5"/>
      <c r="Q130" s="5"/>
      <c r="R130" s="5"/>
      <c r="S130" s="5"/>
      <c r="T130" s="5"/>
      <c r="U130" s="5"/>
      <c r="V130" s="5"/>
      <c r="W130" s="5"/>
      <c r="X130" s="5"/>
      <c r="Y130" s="5"/>
      <c r="Z130" s="5"/>
    </row>
    <row r="131" spans="1:26" ht="15.75" customHeight="1">
      <c r="A131" s="98"/>
      <c r="B131" s="98"/>
      <c r="C131" s="98"/>
      <c r="D131" s="98"/>
      <c r="E131" s="98"/>
      <c r="F131" s="98"/>
      <c r="G131" s="98"/>
      <c r="H131" s="5"/>
      <c r="I131" s="5"/>
      <c r="J131" s="5"/>
      <c r="K131" s="5"/>
      <c r="L131" s="5"/>
      <c r="M131" s="5"/>
      <c r="N131" s="5"/>
      <c r="O131" s="5"/>
      <c r="P131" s="5"/>
      <c r="Q131" s="5"/>
      <c r="R131" s="5"/>
      <c r="S131" s="5"/>
      <c r="T131" s="5"/>
      <c r="U131" s="5"/>
      <c r="V131" s="5"/>
      <c r="W131" s="5"/>
      <c r="X131" s="5"/>
      <c r="Y131" s="5"/>
      <c r="Z131" s="5"/>
    </row>
    <row r="132" spans="1:26" ht="15.75" customHeight="1">
      <c r="A132" s="98"/>
      <c r="B132" s="98"/>
      <c r="C132" s="98"/>
      <c r="D132" s="98"/>
      <c r="E132" s="98"/>
      <c r="F132" s="98"/>
      <c r="G132" s="98"/>
      <c r="H132" s="5"/>
      <c r="I132" s="5"/>
      <c r="J132" s="5"/>
      <c r="K132" s="5"/>
      <c r="L132" s="5"/>
      <c r="M132" s="5"/>
      <c r="N132" s="5"/>
      <c r="O132" s="5"/>
      <c r="P132" s="5"/>
      <c r="Q132" s="5"/>
      <c r="R132" s="5"/>
      <c r="S132" s="5"/>
      <c r="T132" s="5"/>
      <c r="U132" s="5"/>
      <c r="V132" s="5"/>
      <c r="W132" s="5"/>
      <c r="X132" s="5"/>
      <c r="Y132" s="5"/>
      <c r="Z132" s="5"/>
    </row>
    <row r="133" spans="1:26" ht="15.75" customHeight="1">
      <c r="A133" s="98"/>
      <c r="B133" s="98"/>
      <c r="C133" s="98"/>
      <c r="D133" s="98"/>
      <c r="E133" s="98"/>
      <c r="F133" s="98"/>
      <c r="G133" s="98"/>
      <c r="H133" s="5"/>
      <c r="I133" s="5"/>
      <c r="J133" s="5"/>
      <c r="K133" s="5"/>
      <c r="L133" s="5"/>
      <c r="M133" s="5"/>
      <c r="N133" s="5"/>
      <c r="O133" s="5"/>
      <c r="P133" s="5"/>
      <c r="Q133" s="5"/>
      <c r="R133" s="5"/>
      <c r="S133" s="5"/>
      <c r="T133" s="5"/>
      <c r="U133" s="5"/>
      <c r="V133" s="5"/>
      <c r="W133" s="5"/>
      <c r="X133" s="5"/>
      <c r="Y133" s="5"/>
      <c r="Z133" s="5"/>
    </row>
    <row r="134" spans="1:26" ht="15.75" customHeight="1">
      <c r="A134" s="98"/>
      <c r="B134" s="98"/>
      <c r="C134" s="98"/>
      <c r="D134" s="98"/>
      <c r="E134" s="98"/>
      <c r="F134" s="98"/>
      <c r="G134" s="98"/>
      <c r="H134" s="5"/>
      <c r="I134" s="5"/>
      <c r="J134" s="5"/>
      <c r="K134" s="5"/>
      <c r="L134" s="5"/>
      <c r="M134" s="5"/>
      <c r="N134" s="5"/>
      <c r="O134" s="5"/>
      <c r="P134" s="5"/>
      <c r="Q134" s="5"/>
      <c r="R134" s="5"/>
      <c r="S134" s="5"/>
      <c r="T134" s="5"/>
      <c r="U134" s="5"/>
      <c r="V134" s="5"/>
      <c r="W134" s="5"/>
      <c r="X134" s="5"/>
      <c r="Y134" s="5"/>
      <c r="Z134" s="5"/>
    </row>
    <row r="135" spans="1:26" ht="15.75" customHeight="1">
      <c r="A135" s="98"/>
      <c r="B135" s="98"/>
      <c r="C135" s="98"/>
      <c r="D135" s="98"/>
      <c r="E135" s="98"/>
      <c r="F135" s="98"/>
      <c r="G135" s="98"/>
      <c r="H135" s="5"/>
      <c r="I135" s="5"/>
      <c r="J135" s="5"/>
      <c r="K135" s="5"/>
      <c r="L135" s="5"/>
      <c r="M135" s="5"/>
      <c r="N135" s="5"/>
      <c r="O135" s="5"/>
      <c r="P135" s="5"/>
      <c r="Q135" s="5"/>
      <c r="R135" s="5"/>
      <c r="S135" s="5"/>
      <c r="T135" s="5"/>
      <c r="U135" s="5"/>
      <c r="V135" s="5"/>
      <c r="W135" s="5"/>
      <c r="X135" s="5"/>
      <c r="Y135" s="5"/>
      <c r="Z135" s="5"/>
    </row>
    <row r="136" spans="1:26" ht="15.75" customHeight="1">
      <c r="A136" s="98"/>
      <c r="B136" s="98"/>
      <c r="C136" s="98"/>
      <c r="D136" s="98"/>
      <c r="E136" s="98"/>
      <c r="F136" s="98"/>
      <c r="G136" s="98"/>
      <c r="H136" s="5"/>
      <c r="I136" s="5"/>
      <c r="J136" s="5"/>
      <c r="K136" s="5"/>
      <c r="L136" s="5"/>
      <c r="M136" s="5"/>
      <c r="N136" s="5"/>
      <c r="O136" s="5"/>
      <c r="P136" s="5"/>
      <c r="Q136" s="5"/>
      <c r="R136" s="5"/>
      <c r="S136" s="5"/>
      <c r="T136" s="5"/>
      <c r="U136" s="5"/>
      <c r="V136" s="5"/>
      <c r="W136" s="5"/>
      <c r="X136" s="5"/>
      <c r="Y136" s="5"/>
      <c r="Z136" s="5"/>
    </row>
    <row r="137" spans="1:26" ht="15.75" customHeight="1">
      <c r="A137" s="98"/>
      <c r="B137" s="98"/>
      <c r="C137" s="98"/>
      <c r="D137" s="98"/>
      <c r="E137" s="98"/>
      <c r="F137" s="98"/>
      <c r="G137" s="98"/>
      <c r="H137" s="5"/>
      <c r="I137" s="5"/>
      <c r="J137" s="5"/>
      <c r="K137" s="5"/>
      <c r="L137" s="5"/>
      <c r="M137" s="5"/>
      <c r="N137" s="5"/>
      <c r="O137" s="5"/>
      <c r="P137" s="5"/>
      <c r="Q137" s="5"/>
      <c r="R137" s="5"/>
      <c r="S137" s="5"/>
      <c r="T137" s="5"/>
      <c r="U137" s="5"/>
      <c r="V137" s="5"/>
      <c r="W137" s="5"/>
      <c r="X137" s="5"/>
      <c r="Y137" s="5"/>
      <c r="Z137" s="5"/>
    </row>
    <row r="138" spans="1:26" ht="15.75" customHeight="1">
      <c r="A138" s="98"/>
      <c r="B138" s="98"/>
      <c r="C138" s="98"/>
      <c r="D138" s="98"/>
      <c r="E138" s="98"/>
      <c r="F138" s="98"/>
      <c r="G138" s="98"/>
      <c r="H138" s="5"/>
      <c r="I138" s="5"/>
      <c r="J138" s="5"/>
      <c r="K138" s="5"/>
      <c r="L138" s="5"/>
      <c r="M138" s="5"/>
      <c r="N138" s="5"/>
      <c r="O138" s="5"/>
      <c r="P138" s="5"/>
      <c r="Q138" s="5"/>
      <c r="R138" s="5"/>
      <c r="S138" s="5"/>
      <c r="T138" s="5"/>
      <c r="U138" s="5"/>
      <c r="V138" s="5"/>
      <c r="W138" s="5"/>
      <c r="X138" s="5"/>
      <c r="Y138" s="5"/>
      <c r="Z138" s="5"/>
    </row>
    <row r="139" spans="1:26" ht="15.75" customHeight="1">
      <c r="A139" s="98"/>
      <c r="B139" s="98"/>
      <c r="C139" s="98"/>
      <c r="D139" s="98"/>
      <c r="E139" s="98"/>
      <c r="F139" s="98"/>
      <c r="G139" s="98"/>
      <c r="H139" s="5"/>
      <c r="I139" s="5"/>
      <c r="J139" s="5"/>
      <c r="K139" s="5"/>
      <c r="L139" s="5"/>
      <c r="M139" s="5"/>
      <c r="N139" s="5"/>
      <c r="O139" s="5"/>
      <c r="P139" s="5"/>
      <c r="Q139" s="5"/>
      <c r="R139" s="5"/>
      <c r="S139" s="5"/>
      <c r="T139" s="5"/>
      <c r="U139" s="5"/>
      <c r="V139" s="5"/>
      <c r="W139" s="5"/>
      <c r="X139" s="5"/>
      <c r="Y139" s="5"/>
      <c r="Z139" s="5"/>
    </row>
    <row r="140" spans="1:26" ht="15.75" customHeight="1">
      <c r="A140" s="98"/>
      <c r="B140" s="98"/>
      <c r="C140" s="98"/>
      <c r="D140" s="98"/>
      <c r="E140" s="98"/>
      <c r="F140" s="98"/>
      <c r="G140" s="98"/>
      <c r="H140" s="5"/>
      <c r="I140" s="5"/>
      <c r="J140" s="5"/>
      <c r="K140" s="5"/>
      <c r="L140" s="5"/>
      <c r="M140" s="5"/>
      <c r="N140" s="5"/>
      <c r="O140" s="5"/>
      <c r="P140" s="5"/>
      <c r="Q140" s="5"/>
      <c r="R140" s="5"/>
      <c r="S140" s="5"/>
      <c r="T140" s="5"/>
      <c r="U140" s="5"/>
      <c r="V140" s="5"/>
      <c r="W140" s="5"/>
      <c r="X140" s="5"/>
      <c r="Y140" s="5"/>
      <c r="Z140" s="5"/>
    </row>
    <row r="141" spans="1:26" ht="15.75" customHeight="1">
      <c r="A141" s="98"/>
      <c r="B141" s="98"/>
      <c r="C141" s="98"/>
      <c r="D141" s="98"/>
      <c r="E141" s="98"/>
      <c r="F141" s="98"/>
      <c r="G141" s="98"/>
      <c r="H141" s="5"/>
      <c r="I141" s="5"/>
      <c r="J141" s="5"/>
      <c r="K141" s="5"/>
      <c r="L141" s="5"/>
      <c r="M141" s="5"/>
      <c r="N141" s="5"/>
      <c r="O141" s="5"/>
      <c r="P141" s="5"/>
      <c r="Q141" s="5"/>
      <c r="R141" s="5"/>
      <c r="S141" s="5"/>
      <c r="T141" s="5"/>
      <c r="U141" s="5"/>
      <c r="V141" s="5"/>
      <c r="W141" s="5"/>
      <c r="X141" s="5"/>
      <c r="Y141" s="5"/>
      <c r="Z141" s="5"/>
    </row>
    <row r="142" spans="1:26" ht="15.75" customHeight="1">
      <c r="A142" s="98"/>
      <c r="B142" s="98"/>
      <c r="C142" s="98"/>
      <c r="D142" s="98"/>
      <c r="E142" s="98"/>
      <c r="F142" s="98"/>
      <c r="G142" s="98"/>
      <c r="H142" s="5"/>
      <c r="I142" s="5"/>
      <c r="J142" s="5"/>
      <c r="K142" s="5"/>
      <c r="L142" s="5"/>
      <c r="M142" s="5"/>
      <c r="N142" s="5"/>
      <c r="O142" s="5"/>
      <c r="P142" s="5"/>
      <c r="Q142" s="5"/>
      <c r="R142" s="5"/>
      <c r="S142" s="5"/>
      <c r="T142" s="5"/>
      <c r="U142" s="5"/>
      <c r="V142" s="5"/>
      <c r="W142" s="5"/>
      <c r="X142" s="5"/>
      <c r="Y142" s="5"/>
      <c r="Z142" s="5"/>
    </row>
    <row r="143" spans="1:26" ht="15.75" customHeight="1">
      <c r="A143" s="98"/>
      <c r="B143" s="98"/>
      <c r="C143" s="98"/>
      <c r="D143" s="98"/>
      <c r="E143" s="98"/>
      <c r="F143" s="98"/>
      <c r="G143" s="98"/>
      <c r="H143" s="5"/>
      <c r="I143" s="5"/>
      <c r="J143" s="5"/>
      <c r="K143" s="5"/>
      <c r="L143" s="5"/>
      <c r="M143" s="5"/>
      <c r="N143" s="5"/>
      <c r="O143" s="5"/>
      <c r="P143" s="5"/>
      <c r="Q143" s="5"/>
      <c r="R143" s="5"/>
      <c r="S143" s="5"/>
      <c r="T143" s="5"/>
      <c r="U143" s="5"/>
      <c r="V143" s="5"/>
      <c r="W143" s="5"/>
      <c r="X143" s="5"/>
      <c r="Y143" s="5"/>
      <c r="Z143" s="5"/>
    </row>
    <row r="144" spans="1:26" ht="15.75" customHeight="1">
      <c r="A144" s="98"/>
      <c r="B144" s="98"/>
      <c r="C144" s="98"/>
      <c r="D144" s="98"/>
      <c r="E144" s="98"/>
      <c r="F144" s="98"/>
      <c r="G144" s="98"/>
      <c r="H144" s="5"/>
      <c r="I144" s="5"/>
      <c r="J144" s="5"/>
      <c r="K144" s="5"/>
      <c r="L144" s="5"/>
      <c r="M144" s="5"/>
      <c r="N144" s="5"/>
      <c r="O144" s="5"/>
      <c r="P144" s="5"/>
      <c r="Q144" s="5"/>
      <c r="R144" s="5"/>
      <c r="S144" s="5"/>
      <c r="T144" s="5"/>
      <c r="U144" s="5"/>
      <c r="V144" s="5"/>
      <c r="W144" s="5"/>
      <c r="X144" s="5"/>
      <c r="Y144" s="5"/>
      <c r="Z144" s="5"/>
    </row>
    <row r="145" spans="1:26" ht="15.75" customHeight="1">
      <c r="A145" s="98"/>
      <c r="B145" s="98"/>
      <c r="C145" s="98"/>
      <c r="D145" s="98"/>
      <c r="E145" s="98"/>
      <c r="F145" s="98"/>
      <c r="G145" s="98"/>
      <c r="H145" s="5"/>
      <c r="I145" s="5"/>
      <c r="J145" s="5"/>
      <c r="K145" s="5"/>
      <c r="L145" s="5"/>
      <c r="M145" s="5"/>
      <c r="N145" s="5"/>
      <c r="O145" s="5"/>
      <c r="P145" s="5"/>
      <c r="Q145" s="5"/>
      <c r="R145" s="5"/>
      <c r="S145" s="5"/>
      <c r="T145" s="5"/>
      <c r="U145" s="5"/>
      <c r="V145" s="5"/>
      <c r="W145" s="5"/>
      <c r="X145" s="5"/>
      <c r="Y145" s="5"/>
      <c r="Z145" s="5"/>
    </row>
    <row r="146" spans="1:26" ht="15.75" customHeight="1">
      <c r="A146" s="98"/>
      <c r="B146" s="98"/>
      <c r="C146" s="98"/>
      <c r="D146" s="98"/>
      <c r="E146" s="98"/>
      <c r="F146" s="98"/>
      <c r="G146" s="98"/>
      <c r="H146" s="5"/>
      <c r="I146" s="5"/>
      <c r="J146" s="5"/>
      <c r="K146" s="5"/>
      <c r="L146" s="5"/>
      <c r="M146" s="5"/>
      <c r="N146" s="5"/>
      <c r="O146" s="5"/>
      <c r="P146" s="5"/>
      <c r="Q146" s="5"/>
      <c r="R146" s="5"/>
      <c r="S146" s="5"/>
      <c r="T146" s="5"/>
      <c r="U146" s="5"/>
      <c r="V146" s="5"/>
      <c r="W146" s="5"/>
      <c r="X146" s="5"/>
      <c r="Y146" s="5"/>
      <c r="Z146" s="5"/>
    </row>
    <row r="147" spans="1:26" ht="15.75" customHeight="1">
      <c r="A147" s="98"/>
      <c r="B147" s="98"/>
      <c r="C147" s="98"/>
      <c r="D147" s="98"/>
      <c r="E147" s="98"/>
      <c r="F147" s="98"/>
      <c r="G147" s="98"/>
      <c r="H147" s="5"/>
      <c r="I147" s="5"/>
      <c r="J147" s="5"/>
      <c r="K147" s="5"/>
      <c r="L147" s="5"/>
      <c r="M147" s="5"/>
      <c r="N147" s="5"/>
      <c r="O147" s="5"/>
      <c r="P147" s="5"/>
      <c r="Q147" s="5"/>
      <c r="R147" s="5"/>
      <c r="S147" s="5"/>
      <c r="T147" s="5"/>
      <c r="U147" s="5"/>
      <c r="V147" s="5"/>
      <c r="W147" s="5"/>
      <c r="X147" s="5"/>
      <c r="Y147" s="5"/>
      <c r="Z147" s="5"/>
    </row>
    <row r="148" spans="1:26" ht="15.75" customHeight="1">
      <c r="A148" s="98"/>
      <c r="B148" s="98"/>
      <c r="C148" s="98"/>
      <c r="D148" s="98"/>
      <c r="E148" s="98"/>
      <c r="F148" s="98"/>
      <c r="G148" s="98"/>
      <c r="H148" s="5"/>
      <c r="I148" s="5"/>
      <c r="J148" s="5"/>
      <c r="K148" s="5"/>
      <c r="L148" s="5"/>
      <c r="M148" s="5"/>
      <c r="N148" s="5"/>
      <c r="O148" s="5"/>
      <c r="P148" s="5"/>
      <c r="Q148" s="5"/>
      <c r="R148" s="5"/>
      <c r="S148" s="5"/>
      <c r="T148" s="5"/>
      <c r="U148" s="5"/>
      <c r="V148" s="5"/>
      <c r="W148" s="5"/>
      <c r="X148" s="5"/>
      <c r="Y148" s="5"/>
      <c r="Z148" s="5"/>
    </row>
    <row r="149" spans="1:26" ht="15.75" customHeight="1">
      <c r="A149" s="98"/>
      <c r="B149" s="98"/>
      <c r="C149" s="98"/>
      <c r="D149" s="98"/>
      <c r="E149" s="98"/>
      <c r="F149" s="98"/>
      <c r="G149" s="98"/>
      <c r="H149" s="5"/>
      <c r="I149" s="5"/>
      <c r="J149" s="5"/>
      <c r="K149" s="5"/>
      <c r="L149" s="5"/>
      <c r="M149" s="5"/>
      <c r="N149" s="5"/>
      <c r="O149" s="5"/>
      <c r="P149" s="5"/>
      <c r="Q149" s="5"/>
      <c r="R149" s="5"/>
      <c r="S149" s="5"/>
      <c r="T149" s="5"/>
      <c r="U149" s="5"/>
      <c r="V149" s="5"/>
      <c r="W149" s="5"/>
      <c r="X149" s="5"/>
      <c r="Y149" s="5"/>
      <c r="Z149" s="5"/>
    </row>
    <row r="150" spans="1:26" ht="15.75" customHeight="1">
      <c r="A150" s="98"/>
      <c r="B150" s="98"/>
      <c r="C150" s="98"/>
      <c r="D150" s="98"/>
      <c r="E150" s="98"/>
      <c r="F150" s="98"/>
      <c r="G150" s="98"/>
      <c r="H150" s="5"/>
      <c r="I150" s="5"/>
      <c r="J150" s="5"/>
      <c r="K150" s="5"/>
      <c r="L150" s="5"/>
      <c r="M150" s="5"/>
      <c r="N150" s="5"/>
      <c r="O150" s="5"/>
      <c r="P150" s="5"/>
      <c r="Q150" s="5"/>
      <c r="R150" s="5"/>
      <c r="S150" s="5"/>
      <c r="T150" s="5"/>
      <c r="U150" s="5"/>
      <c r="V150" s="5"/>
      <c r="W150" s="5"/>
      <c r="X150" s="5"/>
      <c r="Y150" s="5"/>
      <c r="Z150" s="5"/>
    </row>
    <row r="151" spans="1:26" ht="15.75" customHeight="1">
      <c r="A151" s="98"/>
      <c r="B151" s="98"/>
      <c r="C151" s="98"/>
      <c r="D151" s="98"/>
      <c r="E151" s="98"/>
      <c r="F151" s="98"/>
      <c r="G151" s="98"/>
      <c r="H151" s="5"/>
      <c r="I151" s="5"/>
      <c r="J151" s="5"/>
      <c r="K151" s="5"/>
      <c r="L151" s="5"/>
      <c r="M151" s="5"/>
      <c r="N151" s="5"/>
      <c r="O151" s="5"/>
      <c r="P151" s="5"/>
      <c r="Q151" s="5"/>
      <c r="R151" s="5"/>
      <c r="S151" s="5"/>
      <c r="T151" s="5"/>
      <c r="U151" s="5"/>
      <c r="V151" s="5"/>
      <c r="W151" s="5"/>
      <c r="X151" s="5"/>
      <c r="Y151" s="5"/>
      <c r="Z151" s="5"/>
    </row>
    <row r="152" spans="1:26" ht="15.75" customHeight="1">
      <c r="A152" s="98"/>
      <c r="B152" s="98"/>
      <c r="C152" s="98"/>
      <c r="D152" s="98"/>
      <c r="E152" s="98"/>
      <c r="F152" s="98"/>
      <c r="G152" s="98"/>
      <c r="H152" s="5"/>
      <c r="I152" s="5"/>
      <c r="J152" s="5"/>
      <c r="K152" s="5"/>
      <c r="L152" s="5"/>
      <c r="M152" s="5"/>
      <c r="N152" s="5"/>
      <c r="O152" s="5"/>
      <c r="P152" s="5"/>
      <c r="Q152" s="5"/>
      <c r="R152" s="5"/>
      <c r="S152" s="5"/>
      <c r="T152" s="5"/>
      <c r="U152" s="5"/>
      <c r="V152" s="5"/>
      <c r="W152" s="5"/>
      <c r="X152" s="5"/>
      <c r="Y152" s="5"/>
      <c r="Z152" s="5"/>
    </row>
    <row r="153" spans="1:26" ht="15.75" customHeight="1">
      <c r="A153" s="98"/>
      <c r="B153" s="98"/>
      <c r="C153" s="98"/>
      <c r="D153" s="98"/>
      <c r="E153" s="98"/>
      <c r="F153" s="98"/>
      <c r="G153" s="98"/>
      <c r="H153" s="5"/>
      <c r="I153" s="5"/>
      <c r="J153" s="5"/>
      <c r="K153" s="5"/>
      <c r="L153" s="5"/>
      <c r="M153" s="5"/>
      <c r="N153" s="5"/>
      <c r="O153" s="5"/>
      <c r="P153" s="5"/>
      <c r="Q153" s="5"/>
      <c r="R153" s="5"/>
      <c r="S153" s="5"/>
      <c r="T153" s="5"/>
      <c r="U153" s="5"/>
      <c r="V153" s="5"/>
      <c r="W153" s="5"/>
      <c r="X153" s="5"/>
      <c r="Y153" s="5"/>
      <c r="Z153" s="5"/>
    </row>
    <row r="154" spans="1:26" ht="15.75" customHeight="1">
      <c r="A154" s="98"/>
      <c r="B154" s="98"/>
      <c r="C154" s="98"/>
      <c r="D154" s="98"/>
      <c r="E154" s="98"/>
      <c r="F154" s="98"/>
      <c r="G154" s="98"/>
      <c r="H154" s="5"/>
      <c r="I154" s="5"/>
      <c r="J154" s="5"/>
      <c r="K154" s="5"/>
      <c r="L154" s="5"/>
      <c r="M154" s="5"/>
      <c r="N154" s="5"/>
      <c r="O154" s="5"/>
      <c r="P154" s="5"/>
      <c r="Q154" s="5"/>
      <c r="R154" s="5"/>
      <c r="S154" s="5"/>
      <c r="T154" s="5"/>
      <c r="U154" s="5"/>
      <c r="V154" s="5"/>
      <c r="W154" s="5"/>
      <c r="X154" s="5"/>
      <c r="Y154" s="5"/>
      <c r="Z154" s="5"/>
    </row>
    <row r="155" spans="1:26" ht="15.75" customHeight="1">
      <c r="A155" s="98"/>
      <c r="B155" s="98"/>
      <c r="C155" s="98"/>
      <c r="D155" s="98"/>
      <c r="E155" s="98"/>
      <c r="F155" s="98"/>
      <c r="G155" s="98"/>
      <c r="H155" s="5"/>
      <c r="I155" s="5"/>
      <c r="J155" s="5"/>
      <c r="K155" s="5"/>
      <c r="L155" s="5"/>
      <c r="M155" s="5"/>
      <c r="N155" s="5"/>
      <c r="O155" s="5"/>
      <c r="P155" s="5"/>
      <c r="Q155" s="5"/>
      <c r="R155" s="5"/>
      <c r="S155" s="5"/>
      <c r="T155" s="5"/>
      <c r="U155" s="5"/>
      <c r="V155" s="5"/>
      <c r="W155" s="5"/>
      <c r="X155" s="5"/>
      <c r="Y155" s="5"/>
      <c r="Z155" s="5"/>
    </row>
    <row r="156" spans="1:26" ht="15.75" customHeight="1">
      <c r="A156" s="98"/>
      <c r="B156" s="98"/>
      <c r="C156" s="98"/>
      <c r="D156" s="98"/>
      <c r="E156" s="98"/>
      <c r="F156" s="98"/>
      <c r="G156" s="98"/>
      <c r="H156" s="5"/>
      <c r="I156" s="5"/>
      <c r="J156" s="5"/>
      <c r="K156" s="5"/>
      <c r="L156" s="5"/>
      <c r="M156" s="5"/>
      <c r="N156" s="5"/>
      <c r="O156" s="5"/>
      <c r="P156" s="5"/>
      <c r="Q156" s="5"/>
      <c r="R156" s="5"/>
      <c r="S156" s="5"/>
      <c r="T156" s="5"/>
      <c r="U156" s="5"/>
      <c r="V156" s="5"/>
      <c r="W156" s="5"/>
      <c r="X156" s="5"/>
      <c r="Y156" s="5"/>
      <c r="Z156" s="5"/>
    </row>
    <row r="157" spans="1:26" ht="15.75" customHeight="1">
      <c r="A157" s="98"/>
      <c r="B157" s="98"/>
      <c r="C157" s="98"/>
      <c r="D157" s="98"/>
      <c r="E157" s="98"/>
      <c r="F157" s="98"/>
      <c r="G157" s="98"/>
      <c r="H157" s="5"/>
      <c r="I157" s="5"/>
      <c r="J157" s="5"/>
      <c r="K157" s="5"/>
      <c r="L157" s="5"/>
      <c r="M157" s="5"/>
      <c r="N157" s="5"/>
      <c r="O157" s="5"/>
      <c r="P157" s="5"/>
      <c r="Q157" s="5"/>
      <c r="R157" s="5"/>
      <c r="S157" s="5"/>
      <c r="T157" s="5"/>
      <c r="U157" s="5"/>
      <c r="V157" s="5"/>
      <c r="W157" s="5"/>
      <c r="X157" s="5"/>
      <c r="Y157" s="5"/>
      <c r="Z157" s="5"/>
    </row>
    <row r="158" spans="1:26" ht="15.75" customHeight="1">
      <c r="A158" s="98"/>
      <c r="B158" s="98"/>
      <c r="C158" s="98"/>
      <c r="D158" s="98"/>
      <c r="E158" s="98"/>
      <c r="F158" s="98"/>
      <c r="G158" s="98"/>
      <c r="H158" s="5"/>
      <c r="I158" s="5"/>
      <c r="J158" s="5"/>
      <c r="K158" s="5"/>
      <c r="L158" s="5"/>
      <c r="M158" s="5"/>
      <c r="N158" s="5"/>
      <c r="O158" s="5"/>
      <c r="P158" s="5"/>
      <c r="Q158" s="5"/>
      <c r="R158" s="5"/>
      <c r="S158" s="5"/>
      <c r="T158" s="5"/>
      <c r="U158" s="5"/>
      <c r="V158" s="5"/>
      <c r="W158" s="5"/>
      <c r="X158" s="5"/>
      <c r="Y158" s="5"/>
      <c r="Z158" s="5"/>
    </row>
    <row r="159" spans="1:26" ht="15.75" customHeight="1">
      <c r="A159" s="98"/>
      <c r="B159" s="98"/>
      <c r="C159" s="98"/>
      <c r="D159" s="98"/>
      <c r="E159" s="98"/>
      <c r="F159" s="98"/>
      <c r="G159" s="98"/>
      <c r="H159" s="5"/>
      <c r="I159" s="5"/>
      <c r="J159" s="5"/>
      <c r="K159" s="5"/>
      <c r="L159" s="5"/>
      <c r="M159" s="5"/>
      <c r="N159" s="5"/>
      <c r="O159" s="5"/>
      <c r="P159" s="5"/>
      <c r="Q159" s="5"/>
      <c r="R159" s="5"/>
      <c r="S159" s="5"/>
      <c r="T159" s="5"/>
      <c r="U159" s="5"/>
      <c r="V159" s="5"/>
      <c r="W159" s="5"/>
      <c r="X159" s="5"/>
      <c r="Y159" s="5"/>
      <c r="Z159" s="5"/>
    </row>
    <row r="160" spans="1:26" ht="15.75" customHeight="1">
      <c r="A160" s="98"/>
      <c r="B160" s="98"/>
      <c r="C160" s="98"/>
      <c r="D160" s="98"/>
      <c r="E160" s="98"/>
      <c r="F160" s="98"/>
      <c r="G160" s="98"/>
      <c r="H160" s="5"/>
      <c r="I160" s="5"/>
      <c r="J160" s="5"/>
      <c r="K160" s="5"/>
      <c r="L160" s="5"/>
      <c r="M160" s="5"/>
      <c r="N160" s="5"/>
      <c r="O160" s="5"/>
      <c r="P160" s="5"/>
      <c r="Q160" s="5"/>
      <c r="R160" s="5"/>
      <c r="S160" s="5"/>
      <c r="T160" s="5"/>
      <c r="U160" s="5"/>
      <c r="V160" s="5"/>
      <c r="W160" s="5"/>
      <c r="X160" s="5"/>
      <c r="Y160" s="5"/>
      <c r="Z160" s="5"/>
    </row>
    <row r="161" spans="1:26" ht="15.75" customHeight="1">
      <c r="A161" s="98"/>
      <c r="B161" s="98"/>
      <c r="C161" s="98"/>
      <c r="D161" s="98"/>
      <c r="E161" s="98"/>
      <c r="F161" s="98"/>
      <c r="G161" s="98"/>
      <c r="H161" s="5"/>
      <c r="I161" s="5"/>
      <c r="J161" s="5"/>
      <c r="K161" s="5"/>
      <c r="L161" s="5"/>
      <c r="M161" s="5"/>
      <c r="N161" s="5"/>
      <c r="O161" s="5"/>
      <c r="P161" s="5"/>
      <c r="Q161" s="5"/>
      <c r="R161" s="5"/>
      <c r="S161" s="5"/>
      <c r="T161" s="5"/>
      <c r="U161" s="5"/>
      <c r="V161" s="5"/>
      <c r="W161" s="5"/>
      <c r="X161" s="5"/>
      <c r="Y161" s="5"/>
      <c r="Z161" s="5"/>
    </row>
    <row r="162" spans="1:26" ht="15.75" customHeight="1">
      <c r="A162" s="98"/>
      <c r="B162" s="98"/>
      <c r="C162" s="98"/>
      <c r="D162" s="98"/>
      <c r="E162" s="98"/>
      <c r="F162" s="98"/>
      <c r="G162" s="98"/>
      <c r="H162" s="5"/>
      <c r="I162" s="5"/>
      <c r="J162" s="5"/>
      <c r="K162" s="5"/>
      <c r="L162" s="5"/>
      <c r="M162" s="5"/>
      <c r="N162" s="5"/>
      <c r="O162" s="5"/>
      <c r="P162" s="5"/>
      <c r="Q162" s="5"/>
      <c r="R162" s="5"/>
      <c r="S162" s="5"/>
      <c r="T162" s="5"/>
      <c r="U162" s="5"/>
      <c r="V162" s="5"/>
      <c r="W162" s="5"/>
      <c r="X162" s="5"/>
      <c r="Y162" s="5"/>
      <c r="Z162" s="5"/>
    </row>
    <row r="163" spans="1:26" ht="15.75" customHeight="1">
      <c r="A163" s="98"/>
      <c r="B163" s="98"/>
      <c r="C163" s="98"/>
      <c r="D163" s="98"/>
      <c r="E163" s="98"/>
      <c r="F163" s="98"/>
      <c r="G163" s="98"/>
      <c r="H163" s="5"/>
      <c r="I163" s="5"/>
      <c r="J163" s="5"/>
      <c r="K163" s="5"/>
      <c r="L163" s="5"/>
      <c r="M163" s="5"/>
      <c r="N163" s="5"/>
      <c r="O163" s="5"/>
      <c r="P163" s="5"/>
      <c r="Q163" s="5"/>
      <c r="R163" s="5"/>
      <c r="S163" s="5"/>
      <c r="T163" s="5"/>
      <c r="U163" s="5"/>
      <c r="V163" s="5"/>
      <c r="W163" s="5"/>
      <c r="X163" s="5"/>
      <c r="Y163" s="5"/>
      <c r="Z163" s="5"/>
    </row>
    <row r="164" spans="1:26" ht="15.75" customHeight="1">
      <c r="A164" s="98"/>
      <c r="B164" s="98"/>
      <c r="C164" s="98"/>
      <c r="D164" s="98"/>
      <c r="E164" s="98"/>
      <c r="F164" s="98"/>
      <c r="G164" s="98"/>
      <c r="H164" s="5"/>
      <c r="I164" s="5"/>
      <c r="J164" s="5"/>
      <c r="K164" s="5"/>
      <c r="L164" s="5"/>
      <c r="M164" s="5"/>
      <c r="N164" s="5"/>
      <c r="O164" s="5"/>
      <c r="P164" s="5"/>
      <c r="Q164" s="5"/>
      <c r="R164" s="5"/>
      <c r="S164" s="5"/>
      <c r="T164" s="5"/>
      <c r="U164" s="5"/>
      <c r="V164" s="5"/>
      <c r="W164" s="5"/>
      <c r="X164" s="5"/>
      <c r="Y164" s="5"/>
      <c r="Z164" s="5"/>
    </row>
    <row r="165" spans="1:26" ht="15.75" customHeight="1">
      <c r="A165" s="98"/>
      <c r="B165" s="98"/>
      <c r="C165" s="98"/>
      <c r="D165" s="98"/>
      <c r="E165" s="98"/>
      <c r="F165" s="98"/>
      <c r="G165" s="98"/>
      <c r="H165" s="5"/>
      <c r="I165" s="5"/>
      <c r="J165" s="5"/>
      <c r="K165" s="5"/>
      <c r="L165" s="5"/>
      <c r="M165" s="5"/>
      <c r="N165" s="5"/>
      <c r="O165" s="5"/>
      <c r="P165" s="5"/>
      <c r="Q165" s="5"/>
      <c r="R165" s="5"/>
      <c r="S165" s="5"/>
      <c r="T165" s="5"/>
      <c r="U165" s="5"/>
      <c r="V165" s="5"/>
      <c r="W165" s="5"/>
      <c r="X165" s="5"/>
      <c r="Y165" s="5"/>
      <c r="Z165" s="5"/>
    </row>
    <row r="166" spans="1:26" ht="15.75" customHeight="1">
      <c r="A166" s="98"/>
      <c r="B166" s="98"/>
      <c r="C166" s="98"/>
      <c r="D166" s="98"/>
      <c r="E166" s="98"/>
      <c r="F166" s="98"/>
      <c r="G166" s="98"/>
      <c r="H166" s="5"/>
      <c r="I166" s="5"/>
      <c r="J166" s="5"/>
      <c r="K166" s="5"/>
      <c r="L166" s="5"/>
      <c r="M166" s="5"/>
      <c r="N166" s="5"/>
      <c r="O166" s="5"/>
      <c r="P166" s="5"/>
      <c r="Q166" s="5"/>
      <c r="R166" s="5"/>
      <c r="S166" s="5"/>
      <c r="T166" s="5"/>
      <c r="U166" s="5"/>
      <c r="V166" s="5"/>
      <c r="W166" s="5"/>
      <c r="X166" s="5"/>
      <c r="Y166" s="5"/>
      <c r="Z166" s="5"/>
    </row>
    <row r="167" spans="1:26" ht="15.75" customHeight="1">
      <c r="A167" s="98"/>
      <c r="B167" s="98"/>
      <c r="C167" s="98"/>
      <c r="D167" s="98"/>
      <c r="E167" s="98"/>
      <c r="F167" s="98"/>
      <c r="G167" s="98"/>
      <c r="H167" s="5"/>
      <c r="I167" s="5"/>
      <c r="J167" s="5"/>
      <c r="K167" s="5"/>
      <c r="L167" s="5"/>
      <c r="M167" s="5"/>
      <c r="N167" s="5"/>
      <c r="O167" s="5"/>
      <c r="P167" s="5"/>
      <c r="Q167" s="5"/>
      <c r="R167" s="5"/>
      <c r="S167" s="5"/>
      <c r="T167" s="5"/>
      <c r="U167" s="5"/>
      <c r="V167" s="5"/>
      <c r="W167" s="5"/>
      <c r="X167" s="5"/>
      <c r="Y167" s="5"/>
      <c r="Z167" s="5"/>
    </row>
    <row r="168" spans="1:26" ht="15.75" customHeight="1">
      <c r="A168" s="98"/>
      <c r="B168" s="98"/>
      <c r="C168" s="98"/>
      <c r="D168" s="98"/>
      <c r="E168" s="98"/>
      <c r="F168" s="98"/>
      <c r="G168" s="98"/>
      <c r="H168" s="5"/>
      <c r="I168" s="5"/>
      <c r="J168" s="5"/>
      <c r="K168" s="5"/>
      <c r="L168" s="5"/>
      <c r="M168" s="5"/>
      <c r="N168" s="5"/>
      <c r="O168" s="5"/>
      <c r="P168" s="5"/>
      <c r="Q168" s="5"/>
      <c r="R168" s="5"/>
      <c r="S168" s="5"/>
      <c r="T168" s="5"/>
      <c r="U168" s="5"/>
      <c r="V168" s="5"/>
      <c r="W168" s="5"/>
      <c r="X168" s="5"/>
      <c r="Y168" s="5"/>
      <c r="Z168" s="5"/>
    </row>
    <row r="169" spans="1:26" ht="15.75" customHeight="1">
      <c r="A169" s="98"/>
      <c r="B169" s="98"/>
      <c r="C169" s="98"/>
      <c r="D169" s="98"/>
      <c r="E169" s="98"/>
      <c r="F169" s="98"/>
      <c r="G169" s="98"/>
      <c r="H169" s="5"/>
      <c r="I169" s="5"/>
      <c r="J169" s="5"/>
      <c r="K169" s="5"/>
      <c r="L169" s="5"/>
      <c r="M169" s="5"/>
      <c r="N169" s="5"/>
      <c r="O169" s="5"/>
      <c r="P169" s="5"/>
      <c r="Q169" s="5"/>
      <c r="R169" s="5"/>
      <c r="S169" s="5"/>
      <c r="T169" s="5"/>
      <c r="U169" s="5"/>
      <c r="V169" s="5"/>
      <c r="W169" s="5"/>
      <c r="X169" s="5"/>
      <c r="Y169" s="5"/>
      <c r="Z169" s="5"/>
    </row>
    <row r="170" spans="1:26" ht="15.75" customHeight="1">
      <c r="A170" s="98"/>
      <c r="B170" s="98"/>
      <c r="C170" s="98"/>
      <c r="D170" s="98"/>
      <c r="E170" s="98"/>
      <c r="F170" s="98"/>
      <c r="G170" s="98"/>
      <c r="H170" s="5"/>
      <c r="I170" s="5"/>
      <c r="J170" s="5"/>
      <c r="K170" s="5"/>
      <c r="L170" s="5"/>
      <c r="M170" s="5"/>
      <c r="N170" s="5"/>
      <c r="O170" s="5"/>
      <c r="P170" s="5"/>
      <c r="Q170" s="5"/>
      <c r="R170" s="5"/>
      <c r="S170" s="5"/>
      <c r="T170" s="5"/>
      <c r="U170" s="5"/>
      <c r="V170" s="5"/>
      <c r="W170" s="5"/>
      <c r="X170" s="5"/>
      <c r="Y170" s="5"/>
      <c r="Z170" s="5"/>
    </row>
    <row r="171" spans="1:26" ht="15.75" customHeight="1">
      <c r="A171" s="98"/>
      <c r="B171" s="98"/>
      <c r="C171" s="98"/>
      <c r="D171" s="98"/>
      <c r="E171" s="98"/>
      <c r="F171" s="98"/>
      <c r="G171" s="98"/>
      <c r="H171" s="5"/>
      <c r="I171" s="5"/>
      <c r="J171" s="5"/>
      <c r="K171" s="5"/>
      <c r="L171" s="5"/>
      <c r="M171" s="5"/>
      <c r="N171" s="5"/>
      <c r="O171" s="5"/>
      <c r="P171" s="5"/>
      <c r="Q171" s="5"/>
      <c r="R171" s="5"/>
      <c r="S171" s="5"/>
      <c r="T171" s="5"/>
      <c r="U171" s="5"/>
      <c r="V171" s="5"/>
      <c r="W171" s="5"/>
      <c r="X171" s="5"/>
      <c r="Y171" s="5"/>
      <c r="Z171" s="5"/>
    </row>
    <row r="172" spans="1:26" ht="15.75" customHeight="1">
      <c r="A172" s="98"/>
      <c r="B172" s="98"/>
      <c r="C172" s="98"/>
      <c r="D172" s="98"/>
      <c r="E172" s="98"/>
      <c r="F172" s="98"/>
      <c r="G172" s="98"/>
      <c r="H172" s="5"/>
      <c r="I172" s="5"/>
      <c r="J172" s="5"/>
      <c r="K172" s="5"/>
      <c r="L172" s="5"/>
      <c r="M172" s="5"/>
      <c r="N172" s="5"/>
      <c r="O172" s="5"/>
      <c r="P172" s="5"/>
      <c r="Q172" s="5"/>
      <c r="R172" s="5"/>
      <c r="S172" s="5"/>
      <c r="T172" s="5"/>
      <c r="U172" s="5"/>
      <c r="V172" s="5"/>
      <c r="W172" s="5"/>
      <c r="X172" s="5"/>
      <c r="Y172" s="5"/>
      <c r="Z172" s="5"/>
    </row>
    <row r="173" spans="1:26" ht="15.75" customHeight="1">
      <c r="A173" s="98"/>
      <c r="B173" s="98"/>
      <c r="C173" s="98"/>
      <c r="D173" s="98"/>
      <c r="E173" s="98"/>
      <c r="F173" s="98"/>
      <c r="G173" s="98"/>
      <c r="H173" s="5"/>
      <c r="I173" s="5"/>
      <c r="J173" s="5"/>
      <c r="K173" s="5"/>
      <c r="L173" s="5"/>
      <c r="M173" s="5"/>
      <c r="N173" s="5"/>
      <c r="O173" s="5"/>
      <c r="P173" s="5"/>
      <c r="Q173" s="5"/>
      <c r="R173" s="5"/>
      <c r="S173" s="5"/>
      <c r="T173" s="5"/>
      <c r="U173" s="5"/>
      <c r="V173" s="5"/>
      <c r="W173" s="5"/>
      <c r="X173" s="5"/>
      <c r="Y173" s="5"/>
      <c r="Z173" s="5"/>
    </row>
    <row r="174" spans="1:26" ht="15.75" customHeight="1">
      <c r="A174" s="98"/>
      <c r="B174" s="98"/>
      <c r="C174" s="98"/>
      <c r="D174" s="98"/>
      <c r="E174" s="98"/>
      <c r="F174" s="98"/>
      <c r="G174" s="98"/>
      <c r="H174" s="5"/>
      <c r="I174" s="5"/>
      <c r="J174" s="5"/>
      <c r="K174" s="5"/>
      <c r="L174" s="5"/>
      <c r="M174" s="5"/>
      <c r="N174" s="5"/>
      <c r="O174" s="5"/>
      <c r="P174" s="5"/>
      <c r="Q174" s="5"/>
      <c r="R174" s="5"/>
      <c r="S174" s="5"/>
      <c r="T174" s="5"/>
      <c r="U174" s="5"/>
      <c r="V174" s="5"/>
      <c r="W174" s="5"/>
      <c r="X174" s="5"/>
      <c r="Y174" s="5"/>
      <c r="Z174" s="5"/>
    </row>
    <row r="175" spans="1:26" ht="15.75" customHeight="1">
      <c r="A175" s="98"/>
      <c r="B175" s="98"/>
      <c r="C175" s="98"/>
      <c r="D175" s="98"/>
      <c r="E175" s="98"/>
      <c r="F175" s="98"/>
      <c r="G175" s="98"/>
      <c r="H175" s="5"/>
      <c r="I175" s="5"/>
      <c r="J175" s="5"/>
      <c r="K175" s="5"/>
      <c r="L175" s="5"/>
      <c r="M175" s="5"/>
      <c r="N175" s="5"/>
      <c r="O175" s="5"/>
      <c r="P175" s="5"/>
      <c r="Q175" s="5"/>
      <c r="R175" s="5"/>
      <c r="S175" s="5"/>
      <c r="T175" s="5"/>
      <c r="U175" s="5"/>
      <c r="V175" s="5"/>
      <c r="W175" s="5"/>
      <c r="X175" s="5"/>
      <c r="Y175" s="5"/>
      <c r="Z175" s="5"/>
    </row>
    <row r="176" spans="1:26" ht="15.75" customHeight="1">
      <c r="A176" s="98"/>
      <c r="B176" s="98"/>
      <c r="C176" s="98"/>
      <c r="D176" s="98"/>
      <c r="E176" s="98"/>
      <c r="F176" s="98"/>
      <c r="G176" s="98"/>
      <c r="H176" s="5"/>
      <c r="I176" s="5"/>
      <c r="J176" s="5"/>
      <c r="K176" s="5"/>
      <c r="L176" s="5"/>
      <c r="M176" s="5"/>
      <c r="N176" s="5"/>
      <c r="O176" s="5"/>
      <c r="P176" s="5"/>
      <c r="Q176" s="5"/>
      <c r="R176" s="5"/>
      <c r="S176" s="5"/>
      <c r="T176" s="5"/>
      <c r="U176" s="5"/>
      <c r="V176" s="5"/>
      <c r="W176" s="5"/>
      <c r="X176" s="5"/>
      <c r="Y176" s="5"/>
      <c r="Z176" s="5"/>
    </row>
    <row r="177" spans="1:26" ht="15.75" customHeight="1">
      <c r="A177" s="98"/>
      <c r="B177" s="98"/>
      <c r="C177" s="98"/>
      <c r="D177" s="98"/>
      <c r="E177" s="98"/>
      <c r="F177" s="98"/>
      <c r="G177" s="98"/>
      <c r="H177" s="5"/>
      <c r="I177" s="5"/>
      <c r="J177" s="5"/>
      <c r="K177" s="5"/>
      <c r="L177" s="5"/>
      <c r="M177" s="5"/>
      <c r="N177" s="5"/>
      <c r="O177" s="5"/>
      <c r="P177" s="5"/>
      <c r="Q177" s="5"/>
      <c r="R177" s="5"/>
      <c r="S177" s="5"/>
      <c r="T177" s="5"/>
      <c r="U177" s="5"/>
      <c r="V177" s="5"/>
      <c r="W177" s="5"/>
      <c r="X177" s="5"/>
      <c r="Y177" s="5"/>
      <c r="Z177" s="5"/>
    </row>
    <row r="178" spans="1:26" ht="15.75" customHeight="1">
      <c r="A178" s="98"/>
      <c r="B178" s="98"/>
      <c r="C178" s="98"/>
      <c r="D178" s="98"/>
      <c r="E178" s="98"/>
      <c r="F178" s="98"/>
      <c r="G178" s="98"/>
      <c r="H178" s="5"/>
      <c r="I178" s="5"/>
      <c r="J178" s="5"/>
      <c r="K178" s="5"/>
      <c r="L178" s="5"/>
      <c r="M178" s="5"/>
      <c r="N178" s="5"/>
      <c r="O178" s="5"/>
      <c r="P178" s="5"/>
      <c r="Q178" s="5"/>
      <c r="R178" s="5"/>
      <c r="S178" s="5"/>
      <c r="T178" s="5"/>
      <c r="U178" s="5"/>
      <c r="V178" s="5"/>
      <c r="W178" s="5"/>
      <c r="X178" s="5"/>
      <c r="Y178" s="5"/>
      <c r="Z178" s="5"/>
    </row>
    <row r="179" spans="1:26" ht="15.75" customHeight="1">
      <c r="A179" s="98"/>
      <c r="B179" s="98"/>
      <c r="C179" s="98"/>
      <c r="D179" s="98"/>
      <c r="E179" s="98"/>
      <c r="F179" s="98"/>
      <c r="G179" s="98"/>
      <c r="H179" s="5"/>
      <c r="I179" s="5"/>
      <c r="J179" s="5"/>
      <c r="K179" s="5"/>
      <c r="L179" s="5"/>
      <c r="M179" s="5"/>
      <c r="N179" s="5"/>
      <c r="O179" s="5"/>
      <c r="P179" s="5"/>
      <c r="Q179" s="5"/>
      <c r="R179" s="5"/>
      <c r="S179" s="5"/>
      <c r="T179" s="5"/>
      <c r="U179" s="5"/>
      <c r="V179" s="5"/>
      <c r="W179" s="5"/>
      <c r="X179" s="5"/>
      <c r="Y179" s="5"/>
      <c r="Z179" s="5"/>
    </row>
    <row r="180" spans="1:26" ht="15.75" customHeight="1">
      <c r="A180" s="98"/>
      <c r="B180" s="98"/>
      <c r="C180" s="98"/>
      <c r="D180" s="98"/>
      <c r="E180" s="98"/>
      <c r="F180" s="98"/>
      <c r="G180" s="98"/>
      <c r="H180" s="5"/>
      <c r="I180" s="5"/>
      <c r="J180" s="5"/>
      <c r="K180" s="5"/>
      <c r="L180" s="5"/>
      <c r="M180" s="5"/>
      <c r="N180" s="5"/>
      <c r="O180" s="5"/>
      <c r="P180" s="5"/>
      <c r="Q180" s="5"/>
      <c r="R180" s="5"/>
      <c r="S180" s="5"/>
      <c r="T180" s="5"/>
      <c r="U180" s="5"/>
      <c r="V180" s="5"/>
      <c r="W180" s="5"/>
      <c r="X180" s="5"/>
      <c r="Y180" s="5"/>
      <c r="Z180" s="5"/>
    </row>
    <row r="181" spans="1:26" ht="15.75" customHeight="1">
      <c r="A181" s="98"/>
      <c r="B181" s="98"/>
      <c r="C181" s="98"/>
      <c r="D181" s="98"/>
      <c r="E181" s="98"/>
      <c r="F181" s="98"/>
      <c r="G181" s="98"/>
      <c r="H181" s="5"/>
      <c r="I181" s="5"/>
      <c r="J181" s="5"/>
      <c r="K181" s="5"/>
      <c r="L181" s="5"/>
      <c r="M181" s="5"/>
      <c r="N181" s="5"/>
      <c r="O181" s="5"/>
      <c r="P181" s="5"/>
      <c r="Q181" s="5"/>
      <c r="R181" s="5"/>
      <c r="S181" s="5"/>
      <c r="T181" s="5"/>
      <c r="U181" s="5"/>
      <c r="V181" s="5"/>
      <c r="W181" s="5"/>
      <c r="X181" s="5"/>
      <c r="Y181" s="5"/>
      <c r="Z181" s="5"/>
    </row>
    <row r="182" spans="1:26" ht="15.75" customHeight="1">
      <c r="A182" s="98"/>
      <c r="B182" s="98"/>
      <c r="C182" s="98"/>
      <c r="D182" s="98"/>
      <c r="E182" s="98"/>
      <c r="F182" s="98"/>
      <c r="G182" s="98"/>
      <c r="H182" s="5"/>
      <c r="I182" s="5"/>
      <c r="J182" s="5"/>
      <c r="K182" s="5"/>
      <c r="L182" s="5"/>
      <c r="M182" s="5"/>
      <c r="N182" s="5"/>
      <c r="O182" s="5"/>
      <c r="P182" s="5"/>
      <c r="Q182" s="5"/>
      <c r="R182" s="5"/>
      <c r="S182" s="5"/>
      <c r="T182" s="5"/>
      <c r="U182" s="5"/>
      <c r="V182" s="5"/>
      <c r="W182" s="5"/>
      <c r="X182" s="5"/>
      <c r="Y182" s="5"/>
      <c r="Z182" s="5"/>
    </row>
    <row r="183" spans="1:26" ht="15.75" customHeight="1">
      <c r="A183" s="98"/>
      <c r="B183" s="98"/>
      <c r="C183" s="98"/>
      <c r="D183" s="98"/>
      <c r="E183" s="98"/>
      <c r="F183" s="98"/>
      <c r="G183" s="98"/>
      <c r="H183" s="5"/>
      <c r="I183" s="5"/>
      <c r="J183" s="5"/>
      <c r="K183" s="5"/>
      <c r="L183" s="5"/>
      <c r="M183" s="5"/>
      <c r="N183" s="5"/>
      <c r="O183" s="5"/>
      <c r="P183" s="5"/>
      <c r="Q183" s="5"/>
      <c r="R183" s="5"/>
      <c r="S183" s="5"/>
      <c r="T183" s="5"/>
      <c r="U183" s="5"/>
      <c r="V183" s="5"/>
      <c r="W183" s="5"/>
      <c r="X183" s="5"/>
      <c r="Y183" s="5"/>
      <c r="Z183" s="5"/>
    </row>
    <row r="184" spans="1:26" ht="15.75" customHeight="1">
      <c r="A184" s="98"/>
      <c r="B184" s="98"/>
      <c r="C184" s="98"/>
      <c r="D184" s="98"/>
      <c r="E184" s="98"/>
      <c r="F184" s="98"/>
      <c r="G184" s="98"/>
      <c r="H184" s="5"/>
      <c r="I184" s="5"/>
      <c r="J184" s="5"/>
      <c r="K184" s="5"/>
      <c r="L184" s="5"/>
      <c r="M184" s="5"/>
      <c r="N184" s="5"/>
      <c r="O184" s="5"/>
      <c r="P184" s="5"/>
      <c r="Q184" s="5"/>
      <c r="R184" s="5"/>
      <c r="S184" s="5"/>
      <c r="T184" s="5"/>
      <c r="U184" s="5"/>
      <c r="V184" s="5"/>
      <c r="W184" s="5"/>
      <c r="X184" s="5"/>
      <c r="Y184" s="5"/>
      <c r="Z184" s="5"/>
    </row>
    <row r="185" spans="1:26" ht="15.75" customHeight="1">
      <c r="A185" s="98"/>
      <c r="B185" s="98"/>
      <c r="C185" s="98"/>
      <c r="D185" s="98"/>
      <c r="E185" s="98"/>
      <c r="F185" s="98"/>
      <c r="G185" s="98"/>
      <c r="H185" s="5"/>
      <c r="I185" s="5"/>
      <c r="J185" s="5"/>
      <c r="K185" s="5"/>
      <c r="L185" s="5"/>
      <c r="M185" s="5"/>
      <c r="N185" s="5"/>
      <c r="O185" s="5"/>
      <c r="P185" s="5"/>
      <c r="Q185" s="5"/>
      <c r="R185" s="5"/>
      <c r="S185" s="5"/>
      <c r="T185" s="5"/>
      <c r="U185" s="5"/>
      <c r="V185" s="5"/>
      <c r="W185" s="5"/>
      <c r="X185" s="5"/>
      <c r="Y185" s="5"/>
      <c r="Z185" s="5"/>
    </row>
    <row r="186" spans="1:26" ht="15.75" customHeight="1">
      <c r="A186" s="98"/>
      <c r="B186" s="98"/>
      <c r="C186" s="98"/>
      <c r="D186" s="98"/>
      <c r="E186" s="98"/>
      <c r="F186" s="98"/>
      <c r="G186" s="98"/>
      <c r="H186" s="5"/>
      <c r="I186" s="5"/>
      <c r="J186" s="5"/>
      <c r="K186" s="5"/>
      <c r="L186" s="5"/>
      <c r="M186" s="5"/>
      <c r="N186" s="5"/>
      <c r="O186" s="5"/>
      <c r="P186" s="5"/>
      <c r="Q186" s="5"/>
      <c r="R186" s="5"/>
      <c r="S186" s="5"/>
      <c r="T186" s="5"/>
      <c r="U186" s="5"/>
      <c r="V186" s="5"/>
      <c r="W186" s="5"/>
      <c r="X186" s="5"/>
      <c r="Y186" s="5"/>
      <c r="Z186" s="5"/>
    </row>
    <row r="187" spans="1:26" ht="15.75" customHeight="1">
      <c r="A187" s="98"/>
      <c r="B187" s="98"/>
      <c r="C187" s="98"/>
      <c r="D187" s="98"/>
      <c r="E187" s="98"/>
      <c r="F187" s="98"/>
      <c r="G187" s="98"/>
      <c r="H187" s="5"/>
      <c r="I187" s="5"/>
      <c r="J187" s="5"/>
      <c r="K187" s="5"/>
      <c r="L187" s="5"/>
      <c r="M187" s="5"/>
      <c r="N187" s="5"/>
      <c r="O187" s="5"/>
      <c r="P187" s="5"/>
      <c r="Q187" s="5"/>
      <c r="R187" s="5"/>
      <c r="S187" s="5"/>
      <c r="T187" s="5"/>
      <c r="U187" s="5"/>
      <c r="V187" s="5"/>
      <c r="W187" s="5"/>
      <c r="X187" s="5"/>
      <c r="Y187" s="5"/>
      <c r="Z187" s="5"/>
    </row>
    <row r="188" spans="1:26" ht="15.75" customHeight="1">
      <c r="A188" s="98"/>
      <c r="B188" s="98"/>
      <c r="C188" s="98"/>
      <c r="D188" s="98"/>
      <c r="E188" s="98"/>
      <c r="F188" s="98"/>
      <c r="G188" s="98"/>
      <c r="H188" s="5"/>
      <c r="I188" s="5"/>
      <c r="J188" s="5"/>
      <c r="K188" s="5"/>
      <c r="L188" s="5"/>
      <c r="M188" s="5"/>
      <c r="N188" s="5"/>
      <c r="O188" s="5"/>
      <c r="P188" s="5"/>
      <c r="Q188" s="5"/>
      <c r="R188" s="5"/>
      <c r="S188" s="5"/>
      <c r="T188" s="5"/>
      <c r="U188" s="5"/>
      <c r="V188" s="5"/>
      <c r="W188" s="5"/>
      <c r="X188" s="5"/>
      <c r="Y188" s="5"/>
      <c r="Z188" s="5"/>
    </row>
    <row r="189" spans="1:26" ht="15.75" customHeight="1">
      <c r="A189" s="98"/>
      <c r="B189" s="98"/>
      <c r="C189" s="98"/>
      <c r="D189" s="98"/>
      <c r="E189" s="98"/>
      <c r="F189" s="98"/>
      <c r="G189" s="98"/>
      <c r="H189" s="5"/>
      <c r="I189" s="5"/>
      <c r="J189" s="5"/>
      <c r="K189" s="5"/>
      <c r="L189" s="5"/>
      <c r="M189" s="5"/>
      <c r="N189" s="5"/>
      <c r="O189" s="5"/>
      <c r="P189" s="5"/>
      <c r="Q189" s="5"/>
      <c r="R189" s="5"/>
      <c r="S189" s="5"/>
      <c r="T189" s="5"/>
      <c r="U189" s="5"/>
      <c r="V189" s="5"/>
      <c r="W189" s="5"/>
      <c r="X189" s="5"/>
      <c r="Y189" s="5"/>
      <c r="Z189" s="5"/>
    </row>
    <row r="190" spans="1:26" ht="15.75" customHeight="1">
      <c r="A190" s="98"/>
      <c r="B190" s="98"/>
      <c r="C190" s="98"/>
      <c r="D190" s="98"/>
      <c r="E190" s="98"/>
      <c r="F190" s="98"/>
      <c r="G190" s="98"/>
      <c r="H190" s="5"/>
      <c r="I190" s="5"/>
      <c r="J190" s="5"/>
      <c r="K190" s="5"/>
      <c r="L190" s="5"/>
      <c r="M190" s="5"/>
      <c r="N190" s="5"/>
      <c r="O190" s="5"/>
      <c r="P190" s="5"/>
      <c r="Q190" s="5"/>
      <c r="R190" s="5"/>
      <c r="S190" s="5"/>
      <c r="T190" s="5"/>
      <c r="U190" s="5"/>
      <c r="V190" s="5"/>
      <c r="W190" s="5"/>
      <c r="X190" s="5"/>
      <c r="Y190" s="5"/>
      <c r="Z190" s="5"/>
    </row>
    <row r="191" spans="1:26" ht="15.75" customHeight="1">
      <c r="A191" s="98"/>
      <c r="B191" s="98"/>
      <c r="C191" s="98"/>
      <c r="D191" s="98"/>
      <c r="E191" s="98"/>
      <c r="F191" s="98"/>
      <c r="G191" s="98"/>
      <c r="H191" s="5"/>
      <c r="I191" s="5"/>
      <c r="J191" s="5"/>
      <c r="K191" s="5"/>
      <c r="L191" s="5"/>
      <c r="M191" s="5"/>
      <c r="N191" s="5"/>
      <c r="O191" s="5"/>
      <c r="P191" s="5"/>
      <c r="Q191" s="5"/>
      <c r="R191" s="5"/>
      <c r="S191" s="5"/>
      <c r="T191" s="5"/>
      <c r="U191" s="5"/>
      <c r="V191" s="5"/>
      <c r="W191" s="5"/>
      <c r="X191" s="5"/>
      <c r="Y191" s="5"/>
      <c r="Z191" s="5"/>
    </row>
    <row r="192" spans="1:26" ht="15.75" customHeight="1">
      <c r="A192" s="98"/>
      <c r="B192" s="98"/>
      <c r="C192" s="98"/>
      <c r="D192" s="98"/>
      <c r="E192" s="98"/>
      <c r="F192" s="98"/>
      <c r="G192" s="98"/>
      <c r="H192" s="5"/>
      <c r="I192" s="5"/>
      <c r="J192" s="5"/>
      <c r="K192" s="5"/>
      <c r="L192" s="5"/>
      <c r="M192" s="5"/>
      <c r="N192" s="5"/>
      <c r="O192" s="5"/>
      <c r="P192" s="5"/>
      <c r="Q192" s="5"/>
      <c r="R192" s="5"/>
      <c r="S192" s="5"/>
      <c r="T192" s="5"/>
      <c r="U192" s="5"/>
      <c r="V192" s="5"/>
      <c r="W192" s="5"/>
      <c r="X192" s="5"/>
      <c r="Y192" s="5"/>
      <c r="Z192" s="5"/>
    </row>
    <row r="193" spans="1:26" ht="15.75" customHeight="1">
      <c r="A193" s="98"/>
      <c r="B193" s="98"/>
      <c r="C193" s="98"/>
      <c r="D193" s="98"/>
      <c r="E193" s="98"/>
      <c r="F193" s="98"/>
      <c r="G193" s="98"/>
      <c r="H193" s="5"/>
      <c r="I193" s="5"/>
      <c r="J193" s="5"/>
      <c r="K193" s="5"/>
      <c r="L193" s="5"/>
      <c r="M193" s="5"/>
      <c r="N193" s="5"/>
      <c r="O193" s="5"/>
      <c r="P193" s="5"/>
      <c r="Q193" s="5"/>
      <c r="R193" s="5"/>
      <c r="S193" s="5"/>
      <c r="T193" s="5"/>
      <c r="U193" s="5"/>
      <c r="V193" s="5"/>
      <c r="W193" s="5"/>
      <c r="X193" s="5"/>
      <c r="Y193" s="5"/>
      <c r="Z193" s="5"/>
    </row>
    <row r="194" spans="1:26" ht="15.75" customHeight="1">
      <c r="A194" s="98"/>
      <c r="B194" s="98"/>
      <c r="C194" s="98"/>
      <c r="D194" s="98"/>
      <c r="E194" s="98"/>
      <c r="F194" s="98"/>
      <c r="G194" s="98"/>
      <c r="H194" s="5"/>
      <c r="I194" s="5"/>
      <c r="J194" s="5"/>
      <c r="K194" s="5"/>
      <c r="L194" s="5"/>
      <c r="M194" s="5"/>
      <c r="N194" s="5"/>
      <c r="O194" s="5"/>
      <c r="P194" s="5"/>
      <c r="Q194" s="5"/>
      <c r="R194" s="5"/>
      <c r="S194" s="5"/>
      <c r="T194" s="5"/>
      <c r="U194" s="5"/>
      <c r="V194" s="5"/>
      <c r="W194" s="5"/>
      <c r="X194" s="5"/>
      <c r="Y194" s="5"/>
      <c r="Z194" s="5"/>
    </row>
    <row r="195" spans="1:26" ht="15.75" customHeight="1">
      <c r="A195" s="98"/>
      <c r="B195" s="98"/>
      <c r="C195" s="98"/>
      <c r="D195" s="98"/>
      <c r="E195" s="98"/>
      <c r="F195" s="98"/>
      <c r="G195" s="98"/>
      <c r="H195" s="5"/>
      <c r="I195" s="5"/>
      <c r="J195" s="5"/>
      <c r="K195" s="5"/>
      <c r="L195" s="5"/>
      <c r="M195" s="5"/>
      <c r="N195" s="5"/>
      <c r="O195" s="5"/>
      <c r="P195" s="5"/>
      <c r="Q195" s="5"/>
      <c r="R195" s="5"/>
      <c r="S195" s="5"/>
      <c r="T195" s="5"/>
      <c r="U195" s="5"/>
      <c r="V195" s="5"/>
      <c r="W195" s="5"/>
      <c r="X195" s="5"/>
      <c r="Y195" s="5"/>
      <c r="Z195" s="5"/>
    </row>
    <row r="196" spans="1:26" ht="15.75" customHeight="1">
      <c r="A196" s="98"/>
      <c r="B196" s="98"/>
      <c r="C196" s="98"/>
      <c r="D196" s="98"/>
      <c r="E196" s="98"/>
      <c r="F196" s="98"/>
      <c r="G196" s="98"/>
      <c r="H196" s="5"/>
      <c r="I196" s="5"/>
      <c r="J196" s="5"/>
      <c r="K196" s="5"/>
      <c r="L196" s="5"/>
      <c r="M196" s="5"/>
      <c r="N196" s="5"/>
      <c r="O196" s="5"/>
      <c r="P196" s="5"/>
      <c r="Q196" s="5"/>
      <c r="R196" s="5"/>
      <c r="S196" s="5"/>
      <c r="T196" s="5"/>
      <c r="U196" s="5"/>
      <c r="V196" s="5"/>
      <c r="W196" s="5"/>
      <c r="X196" s="5"/>
      <c r="Y196" s="5"/>
      <c r="Z196" s="5"/>
    </row>
    <row r="197" spans="1:26" ht="15.75" customHeight="1">
      <c r="A197" s="98"/>
      <c r="B197" s="98"/>
      <c r="C197" s="98"/>
      <c r="D197" s="98"/>
      <c r="E197" s="98"/>
      <c r="F197" s="98"/>
      <c r="G197" s="98"/>
      <c r="H197" s="5"/>
      <c r="I197" s="5"/>
      <c r="J197" s="5"/>
      <c r="K197" s="5"/>
      <c r="L197" s="5"/>
      <c r="M197" s="5"/>
      <c r="N197" s="5"/>
      <c r="O197" s="5"/>
      <c r="P197" s="5"/>
      <c r="Q197" s="5"/>
      <c r="R197" s="5"/>
      <c r="S197" s="5"/>
      <c r="T197" s="5"/>
      <c r="U197" s="5"/>
      <c r="V197" s="5"/>
      <c r="W197" s="5"/>
      <c r="X197" s="5"/>
      <c r="Y197" s="5"/>
      <c r="Z197" s="5"/>
    </row>
    <row r="198" spans="1:26" ht="15.75" customHeight="1">
      <c r="A198" s="98"/>
      <c r="B198" s="98"/>
      <c r="C198" s="98"/>
      <c r="D198" s="98"/>
      <c r="E198" s="98"/>
      <c r="F198" s="98"/>
      <c r="G198" s="98"/>
      <c r="H198" s="5"/>
      <c r="I198" s="5"/>
      <c r="J198" s="5"/>
      <c r="K198" s="5"/>
      <c r="L198" s="5"/>
      <c r="M198" s="5"/>
      <c r="N198" s="5"/>
      <c r="O198" s="5"/>
      <c r="P198" s="5"/>
      <c r="Q198" s="5"/>
      <c r="R198" s="5"/>
      <c r="S198" s="5"/>
      <c r="T198" s="5"/>
      <c r="U198" s="5"/>
      <c r="V198" s="5"/>
      <c r="W198" s="5"/>
      <c r="X198" s="5"/>
      <c r="Y198" s="5"/>
      <c r="Z198" s="5"/>
    </row>
    <row r="199" spans="1:26" ht="15.75" customHeight="1">
      <c r="A199" s="98"/>
      <c r="B199" s="98"/>
      <c r="C199" s="98"/>
      <c r="D199" s="98"/>
      <c r="E199" s="98"/>
      <c r="F199" s="98"/>
      <c r="G199" s="98"/>
      <c r="H199" s="5"/>
      <c r="I199" s="5"/>
      <c r="J199" s="5"/>
      <c r="K199" s="5"/>
      <c r="L199" s="5"/>
      <c r="M199" s="5"/>
      <c r="N199" s="5"/>
      <c r="O199" s="5"/>
      <c r="P199" s="5"/>
      <c r="Q199" s="5"/>
      <c r="R199" s="5"/>
      <c r="S199" s="5"/>
      <c r="T199" s="5"/>
      <c r="U199" s="5"/>
      <c r="V199" s="5"/>
      <c r="W199" s="5"/>
      <c r="X199" s="5"/>
      <c r="Y199" s="5"/>
      <c r="Z199" s="5"/>
    </row>
    <row r="200" spans="1:26" ht="15.75" customHeight="1">
      <c r="A200" s="98"/>
      <c r="B200" s="98"/>
      <c r="C200" s="98"/>
      <c r="D200" s="98"/>
      <c r="E200" s="98"/>
      <c r="F200" s="98"/>
      <c r="G200" s="98"/>
      <c r="H200" s="5"/>
      <c r="I200" s="5"/>
      <c r="J200" s="5"/>
      <c r="K200" s="5"/>
      <c r="L200" s="5"/>
      <c r="M200" s="5"/>
      <c r="N200" s="5"/>
      <c r="O200" s="5"/>
      <c r="P200" s="5"/>
      <c r="Q200" s="5"/>
      <c r="R200" s="5"/>
      <c r="S200" s="5"/>
      <c r="T200" s="5"/>
      <c r="U200" s="5"/>
      <c r="V200" s="5"/>
      <c r="W200" s="5"/>
      <c r="X200" s="5"/>
      <c r="Y200" s="5"/>
      <c r="Z200" s="5"/>
    </row>
    <row r="201" spans="1:26" ht="15.75" customHeight="1">
      <c r="A201" s="98"/>
      <c r="B201" s="98"/>
      <c r="C201" s="98"/>
      <c r="D201" s="98"/>
      <c r="E201" s="98"/>
      <c r="F201" s="98"/>
      <c r="G201" s="98"/>
      <c r="H201" s="5"/>
      <c r="I201" s="5"/>
      <c r="J201" s="5"/>
      <c r="K201" s="5"/>
      <c r="L201" s="5"/>
      <c r="M201" s="5"/>
      <c r="N201" s="5"/>
      <c r="O201" s="5"/>
      <c r="P201" s="5"/>
      <c r="Q201" s="5"/>
      <c r="R201" s="5"/>
      <c r="S201" s="5"/>
      <c r="T201" s="5"/>
      <c r="U201" s="5"/>
      <c r="V201" s="5"/>
      <c r="W201" s="5"/>
      <c r="X201" s="5"/>
      <c r="Y201" s="5"/>
      <c r="Z201" s="5"/>
    </row>
    <row r="202" spans="1:26" ht="15.75" customHeight="1">
      <c r="A202" s="98"/>
      <c r="B202" s="98"/>
      <c r="C202" s="98"/>
      <c r="D202" s="98"/>
      <c r="E202" s="98"/>
      <c r="F202" s="98"/>
      <c r="G202" s="98"/>
      <c r="H202" s="5"/>
      <c r="I202" s="5"/>
      <c r="J202" s="5"/>
      <c r="K202" s="5"/>
      <c r="L202" s="5"/>
      <c r="M202" s="5"/>
      <c r="N202" s="5"/>
      <c r="O202" s="5"/>
      <c r="P202" s="5"/>
      <c r="Q202" s="5"/>
      <c r="R202" s="5"/>
      <c r="S202" s="5"/>
      <c r="T202" s="5"/>
      <c r="U202" s="5"/>
      <c r="V202" s="5"/>
      <c r="W202" s="5"/>
      <c r="X202" s="5"/>
      <c r="Y202" s="5"/>
      <c r="Z202" s="5"/>
    </row>
    <row r="203" spans="1:26" ht="15.75" customHeight="1">
      <c r="A203" s="98"/>
      <c r="B203" s="98"/>
      <c r="C203" s="98"/>
      <c r="D203" s="98"/>
      <c r="E203" s="98"/>
      <c r="F203" s="98"/>
      <c r="G203" s="98"/>
      <c r="H203" s="5"/>
      <c r="I203" s="5"/>
      <c r="J203" s="5"/>
      <c r="K203" s="5"/>
      <c r="L203" s="5"/>
      <c r="M203" s="5"/>
      <c r="N203" s="5"/>
      <c r="O203" s="5"/>
      <c r="P203" s="5"/>
      <c r="Q203" s="5"/>
      <c r="R203" s="5"/>
      <c r="S203" s="5"/>
      <c r="T203" s="5"/>
      <c r="U203" s="5"/>
      <c r="V203" s="5"/>
      <c r="W203" s="5"/>
      <c r="X203" s="5"/>
      <c r="Y203" s="5"/>
      <c r="Z203" s="5"/>
    </row>
    <row r="204" spans="1:26" ht="15.75" customHeight="1">
      <c r="A204" s="98"/>
      <c r="B204" s="98"/>
      <c r="C204" s="98"/>
      <c r="D204" s="98"/>
      <c r="E204" s="98"/>
      <c r="F204" s="98"/>
      <c r="G204" s="98"/>
      <c r="H204" s="5"/>
      <c r="I204" s="5"/>
      <c r="J204" s="5"/>
      <c r="K204" s="5"/>
      <c r="L204" s="5"/>
      <c r="M204" s="5"/>
      <c r="N204" s="5"/>
      <c r="O204" s="5"/>
      <c r="P204" s="5"/>
      <c r="Q204" s="5"/>
      <c r="R204" s="5"/>
      <c r="S204" s="5"/>
      <c r="T204" s="5"/>
      <c r="U204" s="5"/>
      <c r="V204" s="5"/>
      <c r="W204" s="5"/>
      <c r="X204" s="5"/>
      <c r="Y204" s="5"/>
      <c r="Z204" s="5"/>
    </row>
    <row r="205" spans="1:26" ht="15.75" customHeight="1">
      <c r="A205" s="98"/>
      <c r="B205" s="98"/>
      <c r="C205" s="98"/>
      <c r="D205" s="98"/>
      <c r="E205" s="98"/>
      <c r="F205" s="98"/>
      <c r="G205" s="98"/>
      <c r="H205" s="5"/>
      <c r="I205" s="5"/>
      <c r="J205" s="5"/>
      <c r="K205" s="5"/>
      <c r="L205" s="5"/>
      <c r="M205" s="5"/>
      <c r="N205" s="5"/>
      <c r="O205" s="5"/>
      <c r="P205" s="5"/>
      <c r="Q205" s="5"/>
      <c r="R205" s="5"/>
      <c r="S205" s="5"/>
      <c r="T205" s="5"/>
      <c r="U205" s="5"/>
      <c r="V205" s="5"/>
      <c r="W205" s="5"/>
      <c r="X205" s="5"/>
      <c r="Y205" s="5"/>
      <c r="Z205" s="5"/>
    </row>
    <row r="206" spans="1:26" ht="15.75" customHeight="1">
      <c r="A206" s="98"/>
      <c r="B206" s="98"/>
      <c r="C206" s="98"/>
      <c r="D206" s="98"/>
      <c r="E206" s="98"/>
      <c r="F206" s="98"/>
      <c r="G206" s="98"/>
      <c r="H206" s="5"/>
      <c r="I206" s="5"/>
      <c r="J206" s="5"/>
      <c r="K206" s="5"/>
      <c r="L206" s="5"/>
      <c r="M206" s="5"/>
      <c r="N206" s="5"/>
      <c r="O206" s="5"/>
      <c r="P206" s="5"/>
      <c r="Q206" s="5"/>
      <c r="R206" s="5"/>
      <c r="S206" s="5"/>
      <c r="T206" s="5"/>
      <c r="U206" s="5"/>
      <c r="V206" s="5"/>
      <c r="W206" s="5"/>
      <c r="X206" s="5"/>
      <c r="Y206" s="5"/>
      <c r="Z206" s="5"/>
    </row>
    <row r="207" spans="1:26" ht="15.75" customHeight="1">
      <c r="A207" s="98"/>
      <c r="B207" s="98"/>
      <c r="C207" s="98"/>
      <c r="D207" s="98"/>
      <c r="E207" s="98"/>
      <c r="F207" s="98"/>
      <c r="G207" s="98"/>
      <c r="H207" s="5"/>
      <c r="I207" s="5"/>
      <c r="J207" s="5"/>
      <c r="K207" s="5"/>
      <c r="L207" s="5"/>
      <c r="M207" s="5"/>
      <c r="N207" s="5"/>
      <c r="O207" s="5"/>
      <c r="P207" s="5"/>
      <c r="Q207" s="5"/>
      <c r="R207" s="5"/>
      <c r="S207" s="5"/>
      <c r="T207" s="5"/>
      <c r="U207" s="5"/>
      <c r="V207" s="5"/>
      <c r="W207" s="5"/>
      <c r="X207" s="5"/>
      <c r="Y207" s="5"/>
      <c r="Z207" s="5"/>
    </row>
    <row r="208" spans="1:26" ht="15.75" customHeight="1">
      <c r="A208" s="98"/>
      <c r="B208" s="98"/>
      <c r="C208" s="98"/>
      <c r="D208" s="98"/>
      <c r="E208" s="98"/>
      <c r="F208" s="98"/>
      <c r="G208" s="98"/>
      <c r="H208" s="5"/>
      <c r="I208" s="5"/>
      <c r="J208" s="5"/>
      <c r="K208" s="5"/>
      <c r="L208" s="5"/>
      <c r="M208" s="5"/>
      <c r="N208" s="5"/>
      <c r="O208" s="5"/>
      <c r="P208" s="5"/>
      <c r="Q208" s="5"/>
      <c r="R208" s="5"/>
      <c r="S208" s="5"/>
      <c r="T208" s="5"/>
      <c r="U208" s="5"/>
      <c r="V208" s="5"/>
      <c r="W208" s="5"/>
      <c r="X208" s="5"/>
      <c r="Y208" s="5"/>
      <c r="Z208" s="5"/>
    </row>
    <row r="209" spans="1:26" ht="15.75" customHeight="1">
      <c r="A209" s="98"/>
      <c r="B209" s="98"/>
      <c r="C209" s="98"/>
      <c r="D209" s="98"/>
      <c r="E209" s="98"/>
      <c r="F209" s="98"/>
      <c r="G209" s="98"/>
      <c r="H209" s="5"/>
      <c r="I209" s="5"/>
      <c r="J209" s="5"/>
      <c r="K209" s="5"/>
      <c r="L209" s="5"/>
      <c r="M209" s="5"/>
      <c r="N209" s="5"/>
      <c r="O209" s="5"/>
      <c r="P209" s="5"/>
      <c r="Q209" s="5"/>
      <c r="R209" s="5"/>
      <c r="S209" s="5"/>
      <c r="T209" s="5"/>
      <c r="U209" s="5"/>
      <c r="V209" s="5"/>
      <c r="W209" s="5"/>
      <c r="X209" s="5"/>
      <c r="Y209" s="5"/>
      <c r="Z209" s="5"/>
    </row>
    <row r="210" spans="1:26" ht="15.75" customHeight="1">
      <c r="A210" s="98"/>
      <c r="B210" s="98"/>
      <c r="C210" s="98"/>
      <c r="D210" s="98"/>
      <c r="E210" s="98"/>
      <c r="F210" s="98"/>
      <c r="G210" s="98"/>
      <c r="H210" s="5"/>
      <c r="I210" s="5"/>
      <c r="J210" s="5"/>
      <c r="K210" s="5"/>
      <c r="L210" s="5"/>
      <c r="M210" s="5"/>
      <c r="N210" s="5"/>
      <c r="O210" s="5"/>
      <c r="P210" s="5"/>
      <c r="Q210" s="5"/>
      <c r="R210" s="5"/>
      <c r="S210" s="5"/>
      <c r="T210" s="5"/>
      <c r="U210" s="5"/>
      <c r="V210" s="5"/>
      <c r="W210" s="5"/>
      <c r="X210" s="5"/>
      <c r="Y210" s="5"/>
      <c r="Z210" s="5"/>
    </row>
    <row r="211" spans="1:26" ht="15.75" customHeight="1">
      <c r="A211" s="98"/>
      <c r="B211" s="98"/>
      <c r="C211" s="98"/>
      <c r="D211" s="98"/>
      <c r="E211" s="98"/>
      <c r="F211" s="98"/>
      <c r="G211" s="98"/>
      <c r="H211" s="5"/>
      <c r="I211" s="5"/>
      <c r="J211" s="5"/>
      <c r="K211" s="5"/>
      <c r="L211" s="5"/>
      <c r="M211" s="5"/>
      <c r="N211" s="5"/>
      <c r="O211" s="5"/>
      <c r="P211" s="5"/>
      <c r="Q211" s="5"/>
      <c r="R211" s="5"/>
      <c r="S211" s="5"/>
      <c r="T211" s="5"/>
      <c r="U211" s="5"/>
      <c r="V211" s="5"/>
      <c r="W211" s="5"/>
      <c r="X211" s="5"/>
      <c r="Y211" s="5"/>
      <c r="Z211" s="5"/>
    </row>
    <row r="212" spans="1:26" ht="15.75" customHeight="1">
      <c r="A212" s="98"/>
      <c r="B212" s="98"/>
      <c r="C212" s="98"/>
      <c r="D212" s="98"/>
      <c r="E212" s="98"/>
      <c r="F212" s="98"/>
      <c r="G212" s="98"/>
      <c r="H212" s="5"/>
      <c r="I212" s="5"/>
      <c r="J212" s="5"/>
      <c r="K212" s="5"/>
      <c r="L212" s="5"/>
      <c r="M212" s="5"/>
      <c r="N212" s="5"/>
      <c r="O212" s="5"/>
      <c r="P212" s="5"/>
      <c r="Q212" s="5"/>
      <c r="R212" s="5"/>
      <c r="S212" s="5"/>
      <c r="T212" s="5"/>
      <c r="U212" s="5"/>
      <c r="V212" s="5"/>
      <c r="W212" s="5"/>
      <c r="X212" s="5"/>
      <c r="Y212" s="5"/>
      <c r="Z212" s="5"/>
    </row>
    <row r="213" spans="1:26" ht="15.75" customHeight="1">
      <c r="A213" s="98"/>
      <c r="B213" s="98"/>
      <c r="C213" s="98"/>
      <c r="D213" s="98"/>
      <c r="E213" s="98"/>
      <c r="F213" s="98"/>
      <c r="G213" s="98"/>
      <c r="H213" s="5"/>
      <c r="I213" s="5"/>
      <c r="J213" s="5"/>
      <c r="K213" s="5"/>
      <c r="L213" s="5"/>
      <c r="M213" s="5"/>
      <c r="N213" s="5"/>
      <c r="O213" s="5"/>
      <c r="P213" s="5"/>
      <c r="Q213" s="5"/>
      <c r="R213" s="5"/>
      <c r="S213" s="5"/>
      <c r="T213" s="5"/>
      <c r="U213" s="5"/>
      <c r="V213" s="5"/>
      <c r="W213" s="5"/>
      <c r="X213" s="5"/>
      <c r="Y213" s="5"/>
      <c r="Z213" s="5"/>
    </row>
    <row r="214" spans="1:26" ht="15.75" customHeight="1">
      <c r="A214" s="98"/>
      <c r="B214" s="98"/>
      <c r="C214" s="98"/>
      <c r="D214" s="98"/>
      <c r="E214" s="98"/>
      <c r="F214" s="98"/>
      <c r="G214" s="98"/>
      <c r="H214" s="5"/>
      <c r="I214" s="5"/>
      <c r="J214" s="5"/>
      <c r="K214" s="5"/>
      <c r="L214" s="5"/>
      <c r="M214" s="5"/>
      <c r="N214" s="5"/>
      <c r="O214" s="5"/>
      <c r="P214" s="5"/>
      <c r="Q214" s="5"/>
      <c r="R214" s="5"/>
      <c r="S214" s="5"/>
      <c r="T214" s="5"/>
      <c r="U214" s="5"/>
      <c r="V214" s="5"/>
      <c r="W214" s="5"/>
      <c r="X214" s="5"/>
      <c r="Y214" s="5"/>
      <c r="Z214" s="5"/>
    </row>
    <row r="215" spans="1:26" ht="15.75" customHeight="1">
      <c r="A215" s="98"/>
      <c r="B215" s="98"/>
      <c r="C215" s="98"/>
      <c r="D215" s="98"/>
      <c r="E215" s="98"/>
      <c r="F215" s="98"/>
      <c r="G215" s="98"/>
      <c r="H215" s="5"/>
      <c r="I215" s="5"/>
      <c r="J215" s="5"/>
      <c r="K215" s="5"/>
      <c r="L215" s="5"/>
      <c r="M215" s="5"/>
      <c r="N215" s="5"/>
      <c r="O215" s="5"/>
      <c r="P215" s="5"/>
      <c r="Q215" s="5"/>
      <c r="R215" s="5"/>
      <c r="S215" s="5"/>
      <c r="T215" s="5"/>
      <c r="U215" s="5"/>
      <c r="V215" s="5"/>
      <c r="W215" s="5"/>
      <c r="X215" s="5"/>
      <c r="Y215" s="5"/>
      <c r="Z215" s="5"/>
    </row>
    <row r="216" spans="1:26" ht="15.75" customHeight="1">
      <c r="A216" s="98"/>
      <c r="B216" s="98"/>
      <c r="C216" s="98"/>
      <c r="D216" s="98"/>
      <c r="E216" s="98"/>
      <c r="F216" s="98"/>
      <c r="G216" s="98"/>
      <c r="H216" s="5"/>
      <c r="I216" s="5"/>
      <c r="J216" s="5"/>
      <c r="K216" s="5"/>
      <c r="L216" s="5"/>
      <c r="M216" s="5"/>
      <c r="N216" s="5"/>
      <c r="O216" s="5"/>
      <c r="P216" s="5"/>
      <c r="Q216" s="5"/>
      <c r="R216" s="5"/>
      <c r="S216" s="5"/>
      <c r="T216" s="5"/>
      <c r="U216" s="5"/>
      <c r="V216" s="5"/>
      <c r="W216" s="5"/>
      <c r="X216" s="5"/>
      <c r="Y216" s="5"/>
      <c r="Z216" s="5"/>
    </row>
    <row r="217" spans="1:26" ht="15.75" customHeight="1">
      <c r="A217" s="98"/>
      <c r="B217" s="98"/>
      <c r="C217" s="98"/>
      <c r="D217" s="98"/>
      <c r="E217" s="98"/>
      <c r="F217" s="98"/>
      <c r="G217" s="98"/>
      <c r="H217" s="5"/>
      <c r="I217" s="5"/>
      <c r="J217" s="5"/>
      <c r="K217" s="5"/>
      <c r="L217" s="5"/>
      <c r="M217" s="5"/>
      <c r="N217" s="5"/>
      <c r="O217" s="5"/>
      <c r="P217" s="5"/>
      <c r="Q217" s="5"/>
      <c r="R217" s="5"/>
      <c r="S217" s="5"/>
      <c r="T217" s="5"/>
      <c r="U217" s="5"/>
      <c r="V217" s="5"/>
      <c r="W217" s="5"/>
      <c r="X217" s="5"/>
      <c r="Y217" s="5"/>
      <c r="Z217" s="5"/>
    </row>
    <row r="218" spans="1:26" ht="15.75" customHeight="1">
      <c r="A218" s="98"/>
      <c r="B218" s="98"/>
      <c r="C218" s="98"/>
      <c r="D218" s="98"/>
      <c r="E218" s="98"/>
      <c r="F218" s="98"/>
      <c r="G218" s="98"/>
      <c r="H218" s="5"/>
      <c r="I218" s="5"/>
      <c r="J218" s="5"/>
      <c r="K218" s="5"/>
      <c r="L218" s="5"/>
      <c r="M218" s="5"/>
      <c r="N218" s="5"/>
      <c r="O218" s="5"/>
      <c r="P218" s="5"/>
      <c r="Q218" s="5"/>
      <c r="R218" s="5"/>
      <c r="S218" s="5"/>
      <c r="T218" s="5"/>
      <c r="U218" s="5"/>
      <c r="V218" s="5"/>
      <c r="W218" s="5"/>
      <c r="X218" s="5"/>
      <c r="Y218" s="5"/>
      <c r="Z218" s="5"/>
    </row>
    <row r="219" spans="1:26" ht="15.75" customHeight="1">
      <c r="A219" s="98"/>
      <c r="B219" s="98"/>
      <c r="C219" s="98"/>
      <c r="D219" s="98"/>
      <c r="E219" s="98"/>
      <c r="F219" s="98"/>
      <c r="G219" s="98"/>
      <c r="H219" s="5"/>
      <c r="I219" s="5"/>
      <c r="J219" s="5"/>
      <c r="K219" s="5"/>
      <c r="L219" s="5"/>
      <c r="M219" s="5"/>
      <c r="N219" s="5"/>
      <c r="O219" s="5"/>
      <c r="P219" s="5"/>
      <c r="Q219" s="5"/>
      <c r="R219" s="5"/>
      <c r="S219" s="5"/>
      <c r="T219" s="5"/>
      <c r="U219" s="5"/>
      <c r="V219" s="5"/>
      <c r="W219" s="5"/>
      <c r="X219" s="5"/>
      <c r="Y219" s="5"/>
      <c r="Z219" s="5"/>
    </row>
    <row r="220" spans="1:26" ht="15.75" customHeight="1">
      <c r="A220" s="98"/>
      <c r="B220" s="98"/>
      <c r="C220" s="98"/>
      <c r="D220" s="98"/>
      <c r="E220" s="98"/>
      <c r="F220" s="98"/>
      <c r="G220" s="98"/>
      <c r="H220" s="5"/>
      <c r="I220" s="5"/>
      <c r="J220" s="5"/>
      <c r="K220" s="5"/>
      <c r="L220" s="5"/>
      <c r="M220" s="5"/>
      <c r="N220" s="5"/>
      <c r="O220" s="5"/>
      <c r="P220" s="5"/>
      <c r="Q220" s="5"/>
      <c r="R220" s="5"/>
      <c r="S220" s="5"/>
      <c r="T220" s="5"/>
      <c r="U220" s="5"/>
      <c r="V220" s="5"/>
      <c r="W220" s="5"/>
      <c r="X220" s="5"/>
      <c r="Y220" s="5"/>
      <c r="Z220" s="5"/>
    </row>
    <row r="221" spans="1:26" ht="15.75" customHeight="1">
      <c r="A221" s="98"/>
      <c r="B221" s="98"/>
      <c r="C221" s="98"/>
      <c r="D221" s="98"/>
      <c r="E221" s="98"/>
      <c r="F221" s="98"/>
      <c r="G221" s="98"/>
      <c r="H221" s="5"/>
      <c r="I221" s="5"/>
      <c r="J221" s="5"/>
      <c r="K221" s="5"/>
      <c r="L221" s="5"/>
      <c r="M221" s="5"/>
      <c r="N221" s="5"/>
      <c r="O221" s="5"/>
      <c r="P221" s="5"/>
      <c r="Q221" s="5"/>
      <c r="R221" s="5"/>
      <c r="S221" s="5"/>
      <c r="T221" s="5"/>
      <c r="U221" s="5"/>
      <c r="V221" s="5"/>
      <c r="W221" s="5"/>
      <c r="X221" s="5"/>
      <c r="Y221" s="5"/>
      <c r="Z221" s="5"/>
    </row>
    <row r="222" spans="1:26" ht="15.75" customHeight="1">
      <c r="A222" s="98"/>
      <c r="B222" s="98"/>
      <c r="C222" s="98"/>
      <c r="D222" s="98"/>
      <c r="E222" s="98"/>
      <c r="F222" s="98"/>
      <c r="G222" s="98"/>
      <c r="H222" s="5"/>
      <c r="I222" s="5"/>
      <c r="J222" s="5"/>
      <c r="K222" s="5"/>
      <c r="L222" s="5"/>
      <c r="M222" s="5"/>
      <c r="N222" s="5"/>
      <c r="O222" s="5"/>
      <c r="P222" s="5"/>
      <c r="Q222" s="5"/>
      <c r="R222" s="5"/>
      <c r="S222" s="5"/>
      <c r="T222" s="5"/>
      <c r="U222" s="5"/>
      <c r="V222" s="5"/>
      <c r="W222" s="5"/>
      <c r="X222" s="5"/>
      <c r="Y222" s="5"/>
      <c r="Z222" s="5"/>
    </row>
    <row r="223" spans="1:26" ht="15.75" customHeight="1">
      <c r="A223" s="98"/>
      <c r="B223" s="98"/>
      <c r="C223" s="98"/>
      <c r="D223" s="98"/>
      <c r="E223" s="98"/>
      <c r="F223" s="98"/>
      <c r="G223" s="98"/>
      <c r="H223" s="5"/>
      <c r="I223" s="5"/>
      <c r="J223" s="5"/>
      <c r="K223" s="5"/>
      <c r="L223" s="5"/>
      <c r="M223" s="5"/>
      <c r="N223" s="5"/>
      <c r="O223" s="5"/>
      <c r="P223" s="5"/>
      <c r="Q223" s="5"/>
      <c r="R223" s="5"/>
      <c r="S223" s="5"/>
      <c r="T223" s="5"/>
      <c r="U223" s="5"/>
      <c r="V223" s="5"/>
      <c r="W223" s="5"/>
      <c r="X223" s="5"/>
      <c r="Y223" s="5"/>
      <c r="Z223" s="5"/>
    </row>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000"/>
  <sheetViews>
    <sheetView workbookViewId="0">
      <selection activeCell="H17" sqref="H17"/>
    </sheetView>
  </sheetViews>
  <sheetFormatPr defaultColWidth="14.44140625" defaultRowHeight="15" customHeight="1"/>
  <cols>
    <col min="1" max="1" width="4.44140625" customWidth="1"/>
    <col min="2" max="2" width="32.44140625" customWidth="1"/>
    <col min="3" max="7" width="14.33203125" customWidth="1"/>
    <col min="8" max="9" width="8.88671875" customWidth="1"/>
    <col min="10" max="10" width="9.44140625" customWidth="1"/>
    <col min="11" max="27" width="8.88671875" customWidth="1"/>
  </cols>
  <sheetData>
    <row r="1" spans="1:27" ht="14.4">
      <c r="A1" s="98"/>
      <c r="B1" s="98"/>
      <c r="C1" s="98"/>
      <c r="D1" s="98"/>
      <c r="E1" s="98"/>
      <c r="F1" s="98"/>
      <c r="G1" s="98"/>
      <c r="H1" s="4"/>
      <c r="I1" s="5"/>
      <c r="J1" s="5"/>
      <c r="K1" s="5"/>
      <c r="L1" s="5"/>
      <c r="M1" s="5"/>
      <c r="N1" s="5"/>
      <c r="O1" s="5"/>
      <c r="P1" s="5"/>
      <c r="Q1" s="5"/>
      <c r="R1" s="5"/>
      <c r="S1" s="5"/>
      <c r="T1" s="5"/>
      <c r="U1" s="5"/>
      <c r="V1" s="5"/>
      <c r="W1" s="5"/>
      <c r="X1" s="5"/>
      <c r="Y1" s="5"/>
      <c r="Z1" s="5"/>
      <c r="AA1" s="5"/>
    </row>
    <row r="2" spans="1:27" ht="14.4">
      <c r="A2" s="98"/>
      <c r="B2" s="99" t="s">
        <v>130</v>
      </c>
      <c r="C2" s="100" t="s">
        <v>21</v>
      </c>
      <c r="D2" s="100" t="s">
        <v>22</v>
      </c>
      <c r="E2" s="100" t="s">
        <v>23</v>
      </c>
      <c r="F2" s="100" t="s">
        <v>24</v>
      </c>
      <c r="G2" s="100" t="s">
        <v>25</v>
      </c>
      <c r="H2" s="4"/>
      <c r="I2" s="5"/>
      <c r="J2" s="5"/>
      <c r="K2" s="5"/>
      <c r="L2" s="5"/>
      <c r="M2" s="5"/>
      <c r="N2" s="5"/>
      <c r="O2" s="5"/>
      <c r="P2" s="5"/>
      <c r="Q2" s="5"/>
      <c r="R2" s="5"/>
      <c r="S2" s="5"/>
      <c r="T2" s="5"/>
      <c r="U2" s="5"/>
      <c r="V2" s="5"/>
      <c r="W2" s="5"/>
      <c r="X2" s="5"/>
      <c r="Y2" s="5"/>
      <c r="Z2" s="5"/>
      <c r="AA2" s="5"/>
    </row>
    <row r="3" spans="1:27" ht="14.4">
      <c r="A3" s="98"/>
      <c r="B3" s="101" t="str">
        <f t="shared" ref="B3:B5" si="0">+B11</f>
        <v xml:space="preserve">StepEnergy             </v>
      </c>
      <c r="C3" s="117">
        <f t="shared" ref="C3:G3" si="1">+C11*C17</f>
        <v>25000000</v>
      </c>
      <c r="D3" s="117">
        <f t="shared" si="1"/>
        <v>35000000</v>
      </c>
      <c r="E3" s="117">
        <f t="shared" si="1"/>
        <v>50000000</v>
      </c>
      <c r="F3" s="117">
        <f t="shared" si="1"/>
        <v>60000000</v>
      </c>
      <c r="G3" s="117">
        <f t="shared" si="1"/>
        <v>125000000</v>
      </c>
      <c r="H3" s="4"/>
      <c r="I3" s="5"/>
      <c r="J3" s="5"/>
      <c r="K3" s="5"/>
      <c r="L3" s="5"/>
      <c r="M3" s="5"/>
      <c r="N3" s="5"/>
      <c r="O3" s="5"/>
      <c r="P3" s="5"/>
      <c r="Q3" s="5"/>
      <c r="R3" s="5"/>
      <c r="S3" s="5"/>
      <c r="T3" s="5"/>
      <c r="U3" s="5"/>
      <c r="V3" s="5"/>
      <c r="W3" s="5"/>
      <c r="X3" s="5"/>
      <c r="Y3" s="5"/>
      <c r="Z3" s="5"/>
      <c r="AA3" s="5"/>
    </row>
    <row r="4" spans="1:27" ht="14.4">
      <c r="A4" s="98"/>
      <c r="B4" s="101" t="str">
        <f t="shared" si="0"/>
        <v>Step+</v>
      </c>
      <c r="C4" s="117">
        <f t="shared" ref="C4:G4" si="2">+C12*C18</f>
        <v>1000000</v>
      </c>
      <c r="D4" s="117">
        <f t="shared" si="2"/>
        <v>1400000</v>
      </c>
      <c r="E4" s="117">
        <f t="shared" si="2"/>
        <v>2000000</v>
      </c>
      <c r="F4" s="117">
        <f t="shared" si="2"/>
        <v>2400000</v>
      </c>
      <c r="G4" s="117">
        <f t="shared" si="2"/>
        <v>5000000</v>
      </c>
      <c r="H4" s="4"/>
      <c r="I4" s="5"/>
      <c r="J4" s="5"/>
      <c r="K4" s="5"/>
      <c r="L4" s="5"/>
      <c r="M4" s="5"/>
      <c r="N4" s="5"/>
      <c r="O4" s="5"/>
      <c r="P4" s="5"/>
      <c r="Q4" s="5"/>
      <c r="R4" s="5"/>
      <c r="S4" s="5"/>
      <c r="T4" s="5"/>
      <c r="U4" s="5"/>
      <c r="V4" s="5"/>
      <c r="W4" s="5"/>
      <c r="X4" s="5"/>
      <c r="Y4" s="5"/>
      <c r="Z4" s="5"/>
      <c r="AA4" s="5"/>
    </row>
    <row r="5" spans="1:27" ht="14.4">
      <c r="A5" s="98"/>
      <c r="B5" s="101">
        <f t="shared" si="0"/>
        <v>0</v>
      </c>
      <c r="C5" s="117">
        <f t="shared" ref="C5:G5" si="3">+C13*C19</f>
        <v>0</v>
      </c>
      <c r="D5" s="117">
        <f t="shared" si="3"/>
        <v>0</v>
      </c>
      <c r="E5" s="117">
        <f t="shared" si="3"/>
        <v>0</v>
      </c>
      <c r="F5" s="117">
        <f t="shared" si="3"/>
        <v>0</v>
      </c>
      <c r="G5" s="117">
        <f t="shared" si="3"/>
        <v>0</v>
      </c>
      <c r="H5" s="4"/>
      <c r="I5" s="5"/>
      <c r="J5" s="5"/>
      <c r="K5" s="5"/>
      <c r="L5" s="5"/>
      <c r="M5" s="5"/>
      <c r="N5" s="5"/>
      <c r="O5" s="5"/>
      <c r="P5" s="5"/>
      <c r="Q5" s="5"/>
      <c r="R5" s="5"/>
      <c r="S5" s="5"/>
      <c r="T5" s="5"/>
      <c r="U5" s="5"/>
      <c r="V5" s="5"/>
      <c r="W5" s="5"/>
      <c r="X5" s="5"/>
      <c r="Y5" s="5"/>
      <c r="Z5" s="5"/>
      <c r="AA5" s="5"/>
    </row>
    <row r="6" spans="1:27" ht="14.4">
      <c r="A6" s="98"/>
      <c r="B6" s="103" t="s">
        <v>131</v>
      </c>
      <c r="C6" s="118">
        <f t="shared" ref="C6:G6" si="4">+C3+C4+C5</f>
        <v>26000000</v>
      </c>
      <c r="D6" s="118">
        <f t="shared" si="4"/>
        <v>36400000</v>
      </c>
      <c r="E6" s="118">
        <f t="shared" si="4"/>
        <v>52000000</v>
      </c>
      <c r="F6" s="118">
        <f t="shared" si="4"/>
        <v>62400000</v>
      </c>
      <c r="G6" s="118">
        <f t="shared" si="4"/>
        <v>130000000</v>
      </c>
      <c r="H6" s="4"/>
      <c r="I6" s="5"/>
      <c r="J6" s="5"/>
      <c r="K6" s="5"/>
      <c r="L6" s="5"/>
      <c r="M6" s="5"/>
      <c r="N6" s="5"/>
      <c r="O6" s="5"/>
      <c r="P6" s="5"/>
      <c r="Q6" s="5"/>
      <c r="R6" s="5"/>
      <c r="S6" s="5"/>
      <c r="T6" s="5"/>
      <c r="U6" s="5"/>
      <c r="V6" s="5"/>
      <c r="W6" s="5"/>
      <c r="X6" s="5"/>
      <c r="Y6" s="5"/>
      <c r="Z6" s="5"/>
      <c r="AA6" s="5"/>
    </row>
    <row r="7" spans="1:27" ht="30" customHeight="1">
      <c r="A7" s="98"/>
      <c r="B7" s="119" t="s">
        <v>132</v>
      </c>
      <c r="C7" s="120">
        <f>IF(ISERROR(+C6/'1. Conto Economico'!B6),0,C6/'1. Conto Economico'!B6)</f>
        <v>0.65</v>
      </c>
      <c r="D7" s="120">
        <f>IF(ISERROR(+D6/'1. Conto Economico'!C6),0,D6/'1. Conto Economico'!C6)</f>
        <v>0.65</v>
      </c>
      <c r="E7" s="120">
        <f>IF(ISERROR(+E6/'1. Conto Economico'!D6),0,E6/'1. Conto Economico'!D6)</f>
        <v>0.57777777777777772</v>
      </c>
      <c r="F7" s="120">
        <f>IF(ISERROR(+F6/'1. Conto Economico'!E6),0,F6/'1. Conto Economico'!E6)</f>
        <v>0.57777777777777772</v>
      </c>
      <c r="G7" s="120">
        <f>IF(ISERROR(+G6/'1. Conto Economico'!F6),0,G6/'1. Conto Economico'!F6)</f>
        <v>0.57777777777777772</v>
      </c>
      <c r="H7" s="4"/>
      <c r="I7" s="5"/>
      <c r="J7" s="5"/>
      <c r="K7" s="5"/>
      <c r="L7" s="5"/>
      <c r="M7" s="5"/>
      <c r="N7" s="5"/>
      <c r="O7" s="5"/>
      <c r="P7" s="5"/>
      <c r="Q7" s="5"/>
      <c r="R7" s="5"/>
      <c r="S7" s="5"/>
      <c r="T7" s="5"/>
      <c r="U7" s="5"/>
      <c r="V7" s="5"/>
      <c r="W7" s="5"/>
      <c r="X7" s="5"/>
      <c r="Y7" s="5"/>
      <c r="Z7" s="5"/>
      <c r="AA7" s="5"/>
    </row>
    <row r="8" spans="1:27" ht="14.4">
      <c r="A8" s="98"/>
      <c r="B8" s="112"/>
      <c r="C8" s="98"/>
      <c r="D8" s="98"/>
      <c r="E8" s="98"/>
      <c r="F8" s="98"/>
      <c r="G8" s="113"/>
      <c r="H8" s="4"/>
      <c r="I8" s="5"/>
      <c r="J8" s="5"/>
      <c r="K8" s="5"/>
      <c r="L8" s="5"/>
      <c r="M8" s="5"/>
      <c r="N8" s="5"/>
      <c r="O8" s="5"/>
      <c r="P8" s="5"/>
      <c r="Q8" s="5"/>
      <c r="R8" s="5"/>
      <c r="S8" s="5"/>
      <c r="T8" s="5"/>
      <c r="U8" s="5"/>
      <c r="V8" s="5"/>
      <c r="W8" s="5"/>
      <c r="X8" s="5"/>
      <c r="Y8" s="5"/>
      <c r="Z8" s="5"/>
      <c r="AA8" s="5"/>
    </row>
    <row r="9" spans="1:27" ht="14.4">
      <c r="A9" s="98"/>
      <c r="B9" s="112"/>
      <c r="C9" s="98"/>
      <c r="D9" s="98"/>
      <c r="E9" s="98"/>
      <c r="F9" s="98"/>
      <c r="G9" s="113"/>
      <c r="H9" s="4"/>
      <c r="I9" s="5"/>
      <c r="J9" s="5"/>
      <c r="K9" s="5"/>
      <c r="L9" s="5"/>
      <c r="M9" s="5"/>
      <c r="N9" s="5"/>
      <c r="O9" s="5"/>
      <c r="P9" s="5"/>
      <c r="Q9" s="5"/>
      <c r="R9" s="5"/>
      <c r="S9" s="5"/>
      <c r="T9" s="5"/>
      <c r="U9" s="5"/>
      <c r="V9" s="5"/>
      <c r="W9" s="5"/>
      <c r="X9" s="5"/>
      <c r="Y9" s="5"/>
      <c r="Z9" s="5"/>
      <c r="AA9" s="5"/>
    </row>
    <row r="10" spans="1:27" ht="14.4">
      <c r="A10" s="98"/>
      <c r="B10" s="108" t="s">
        <v>133</v>
      </c>
      <c r="C10" s="100" t="s">
        <v>21</v>
      </c>
      <c r="D10" s="100" t="s">
        <v>22</v>
      </c>
      <c r="E10" s="100" t="s">
        <v>23</v>
      </c>
      <c r="F10" s="100" t="s">
        <v>24</v>
      </c>
      <c r="G10" s="100" t="s">
        <v>25</v>
      </c>
      <c r="H10" s="4"/>
      <c r="I10" s="5"/>
      <c r="J10" s="5"/>
      <c r="K10" s="5"/>
      <c r="L10" s="5"/>
      <c r="M10" s="5"/>
      <c r="N10" s="5"/>
      <c r="O10" s="5"/>
      <c r="P10" s="5"/>
      <c r="Q10" s="5"/>
      <c r="R10" s="5"/>
      <c r="S10" s="5"/>
      <c r="T10" s="5"/>
      <c r="U10" s="5"/>
      <c r="V10" s="5"/>
      <c r="W10" s="5"/>
      <c r="X10" s="5"/>
      <c r="Y10" s="5"/>
      <c r="Z10" s="5"/>
      <c r="AA10" s="5"/>
    </row>
    <row r="11" spans="1:27" ht="14.4">
      <c r="A11" s="98"/>
      <c r="B11" s="101" t="str">
        <f>+'4. Ricavi'!B9</f>
        <v xml:space="preserve">StepEnergy             </v>
      </c>
      <c r="C11" s="110">
        <v>500000</v>
      </c>
      <c r="D11" s="110">
        <v>700000</v>
      </c>
      <c r="E11" s="110">
        <v>1000000</v>
      </c>
      <c r="F11" s="110">
        <v>1200000</v>
      </c>
      <c r="G11" s="110">
        <v>2500000</v>
      </c>
      <c r="H11" s="4"/>
      <c r="I11" s="5"/>
      <c r="J11" s="5"/>
      <c r="K11" s="5"/>
      <c r="L11" s="5"/>
      <c r="M11" s="5"/>
      <c r="N11" s="5"/>
      <c r="O11" s="5"/>
      <c r="P11" s="5"/>
      <c r="Q11" s="5"/>
      <c r="R11" s="5"/>
      <c r="S11" s="5"/>
      <c r="T11" s="5"/>
      <c r="U11" s="5"/>
      <c r="V11" s="5"/>
      <c r="W11" s="5"/>
      <c r="X11" s="5"/>
      <c r="Y11" s="5"/>
      <c r="Z11" s="5"/>
      <c r="AA11" s="5"/>
    </row>
    <row r="12" spans="1:27" ht="14.4">
      <c r="A12" s="98"/>
      <c r="B12" s="101" t="str">
        <f>+'4. Ricavi'!B10</f>
        <v>Step+</v>
      </c>
      <c r="C12" s="110">
        <v>500000</v>
      </c>
      <c r="D12" s="110">
        <v>700000</v>
      </c>
      <c r="E12" s="110">
        <v>1000000</v>
      </c>
      <c r="F12" s="110">
        <v>1200000</v>
      </c>
      <c r="G12" s="110">
        <v>2500000</v>
      </c>
      <c r="H12" s="4"/>
      <c r="I12" s="5"/>
      <c r="J12" s="5"/>
      <c r="K12" s="5"/>
      <c r="L12" s="5"/>
      <c r="M12" s="5"/>
      <c r="N12" s="5"/>
      <c r="O12" s="5"/>
      <c r="P12" s="5"/>
      <c r="Q12" s="5"/>
      <c r="R12" s="5"/>
      <c r="S12" s="5"/>
      <c r="T12" s="5"/>
      <c r="U12" s="5"/>
      <c r="V12" s="5"/>
      <c r="W12" s="5"/>
      <c r="X12" s="5"/>
      <c r="Y12" s="5"/>
      <c r="Z12" s="5"/>
      <c r="AA12" s="5"/>
    </row>
    <row r="13" spans="1:27" ht="14.4">
      <c r="A13" s="98"/>
      <c r="B13" s="101">
        <f>+'4. Ricavi'!B11</f>
        <v>0</v>
      </c>
      <c r="C13" s="110"/>
      <c r="D13" s="110"/>
      <c r="E13" s="110"/>
      <c r="F13" s="110"/>
      <c r="G13" s="110"/>
      <c r="H13" s="4"/>
      <c r="I13" s="5"/>
      <c r="J13" s="5"/>
      <c r="K13" s="5"/>
      <c r="L13" s="5"/>
      <c r="M13" s="5"/>
      <c r="N13" s="5"/>
      <c r="O13" s="5"/>
      <c r="P13" s="5"/>
      <c r="Q13" s="5"/>
      <c r="R13" s="5"/>
      <c r="S13" s="5"/>
      <c r="T13" s="5"/>
      <c r="U13" s="5"/>
      <c r="V13" s="5"/>
      <c r="W13" s="5"/>
      <c r="X13" s="5"/>
      <c r="Y13" s="5"/>
      <c r="Z13" s="5"/>
      <c r="AA13" s="5"/>
    </row>
    <row r="14" spans="1:27" ht="14.4">
      <c r="A14" s="98"/>
      <c r="B14" s="103" t="s">
        <v>124</v>
      </c>
      <c r="C14" s="111">
        <f t="shared" ref="C14:G14" si="5">SUM(C11:C13)</f>
        <v>1000000</v>
      </c>
      <c r="D14" s="111">
        <f t="shared" si="5"/>
        <v>1400000</v>
      </c>
      <c r="E14" s="111">
        <f t="shared" si="5"/>
        <v>2000000</v>
      </c>
      <c r="F14" s="111">
        <f t="shared" si="5"/>
        <v>2400000</v>
      </c>
      <c r="G14" s="111">
        <f t="shared" si="5"/>
        <v>5000000</v>
      </c>
      <c r="H14" s="4"/>
      <c r="I14" s="5"/>
      <c r="J14" s="5"/>
      <c r="K14" s="5"/>
      <c r="L14" s="5"/>
      <c r="M14" s="5"/>
      <c r="N14" s="5"/>
      <c r="O14" s="5"/>
      <c r="P14" s="5"/>
      <c r="Q14" s="5"/>
      <c r="R14" s="5"/>
      <c r="S14" s="5"/>
      <c r="T14" s="5"/>
      <c r="U14" s="5"/>
      <c r="V14" s="5"/>
      <c r="W14" s="5"/>
      <c r="X14" s="5"/>
      <c r="Y14" s="5"/>
      <c r="Z14" s="5"/>
      <c r="AA14" s="5"/>
    </row>
    <row r="15" spans="1:27" ht="14.4">
      <c r="A15" s="98"/>
      <c r="B15" s="112"/>
      <c r="C15" s="98"/>
      <c r="D15" s="98"/>
      <c r="E15" s="98"/>
      <c r="F15" s="98"/>
      <c r="G15" s="113"/>
      <c r="H15" s="4"/>
      <c r="I15" s="5"/>
      <c r="J15" s="5"/>
      <c r="K15" s="5"/>
      <c r="L15" s="5"/>
      <c r="M15" s="5"/>
      <c r="N15" s="5"/>
      <c r="O15" s="5"/>
      <c r="P15" s="5"/>
      <c r="Q15" s="5"/>
      <c r="R15" s="5"/>
      <c r="S15" s="5"/>
      <c r="T15" s="5"/>
      <c r="U15" s="5"/>
      <c r="V15" s="5"/>
      <c r="W15" s="5"/>
      <c r="X15" s="5"/>
      <c r="Y15" s="5"/>
      <c r="Z15" s="5"/>
      <c r="AA15" s="5"/>
    </row>
    <row r="16" spans="1:27" ht="14.4">
      <c r="A16" s="98"/>
      <c r="B16" s="108" t="s">
        <v>134</v>
      </c>
      <c r="C16" s="100" t="s">
        <v>21</v>
      </c>
      <c r="D16" s="100" t="s">
        <v>22</v>
      </c>
      <c r="E16" s="100" t="s">
        <v>23</v>
      </c>
      <c r="F16" s="100" t="s">
        <v>24</v>
      </c>
      <c r="G16" s="100" t="s">
        <v>25</v>
      </c>
      <c r="H16" s="4"/>
      <c r="I16" s="5"/>
      <c r="J16" s="5"/>
      <c r="K16" s="5"/>
      <c r="L16" s="5"/>
      <c r="M16" s="5"/>
      <c r="N16" s="5"/>
      <c r="O16" s="5"/>
      <c r="P16" s="5"/>
      <c r="Q16" s="5"/>
      <c r="R16" s="5"/>
      <c r="S16" s="5"/>
      <c r="T16" s="5"/>
      <c r="U16" s="5"/>
      <c r="V16" s="5"/>
      <c r="W16" s="5"/>
      <c r="X16" s="5"/>
      <c r="Y16" s="5"/>
      <c r="Z16" s="5"/>
      <c r="AA16" s="5"/>
    </row>
    <row r="17" spans="1:27" ht="14.4">
      <c r="A17" s="98"/>
      <c r="B17" s="101" t="str">
        <f t="shared" ref="B17:B19" si="6">+B11</f>
        <v xml:space="preserve">StepEnergy             </v>
      </c>
      <c r="C17" s="114">
        <v>50</v>
      </c>
      <c r="D17" s="114">
        <v>50</v>
      </c>
      <c r="E17" s="114">
        <v>50</v>
      </c>
      <c r="F17" s="114">
        <v>50</v>
      </c>
      <c r="G17" s="114">
        <v>50</v>
      </c>
      <c r="H17" s="4"/>
      <c r="I17" s="5"/>
      <c r="J17" s="5"/>
      <c r="K17" s="5"/>
      <c r="L17" s="5"/>
      <c r="M17" s="5"/>
      <c r="N17" s="5"/>
      <c r="O17" s="5"/>
      <c r="P17" s="5"/>
      <c r="Q17" s="5"/>
      <c r="R17" s="5"/>
      <c r="S17" s="5"/>
      <c r="T17" s="5"/>
      <c r="U17" s="5"/>
      <c r="V17" s="5"/>
      <c r="W17" s="5"/>
      <c r="X17" s="5"/>
      <c r="Y17" s="5"/>
      <c r="Z17" s="5"/>
      <c r="AA17" s="5"/>
    </row>
    <row r="18" spans="1:27" ht="14.4">
      <c r="A18" s="98"/>
      <c r="B18" s="101" t="str">
        <f t="shared" si="6"/>
        <v>Step+</v>
      </c>
      <c r="C18" s="114">
        <v>2</v>
      </c>
      <c r="D18" s="114">
        <v>2</v>
      </c>
      <c r="E18" s="114">
        <v>2</v>
      </c>
      <c r="F18" s="114">
        <v>2</v>
      </c>
      <c r="G18" s="114">
        <v>2</v>
      </c>
      <c r="H18" s="4"/>
      <c r="I18" s="5"/>
      <c r="J18" s="5"/>
      <c r="K18" s="5"/>
      <c r="L18" s="5"/>
      <c r="M18" s="5"/>
      <c r="N18" s="5"/>
      <c r="O18" s="5"/>
      <c r="P18" s="5"/>
      <c r="Q18" s="5"/>
      <c r="R18" s="5"/>
      <c r="S18" s="5"/>
      <c r="T18" s="5"/>
      <c r="U18" s="5"/>
      <c r="V18" s="5"/>
      <c r="W18" s="5"/>
      <c r="X18" s="5"/>
      <c r="Y18" s="5"/>
      <c r="Z18" s="5"/>
      <c r="AA18" s="5"/>
    </row>
    <row r="19" spans="1:27" ht="14.4">
      <c r="A19" s="98"/>
      <c r="B19" s="101">
        <f t="shared" si="6"/>
        <v>0</v>
      </c>
      <c r="C19" s="114"/>
      <c r="D19" s="114"/>
      <c r="E19" s="114"/>
      <c r="F19" s="114"/>
      <c r="G19" s="114"/>
      <c r="H19" s="4"/>
      <c r="I19" s="5"/>
      <c r="J19" s="5"/>
      <c r="K19" s="5"/>
      <c r="L19" s="5"/>
      <c r="M19" s="5"/>
      <c r="N19" s="5"/>
      <c r="O19" s="5"/>
      <c r="P19" s="5"/>
      <c r="Q19" s="5"/>
      <c r="R19" s="5"/>
      <c r="S19" s="5"/>
      <c r="T19" s="5"/>
      <c r="U19" s="5"/>
      <c r="V19" s="5"/>
      <c r="W19" s="5"/>
      <c r="X19" s="5"/>
      <c r="Y19" s="5"/>
      <c r="Z19" s="5"/>
      <c r="AA19" s="5"/>
    </row>
    <row r="20" spans="1:27" ht="14.4">
      <c r="A20" s="56"/>
      <c r="B20" s="56"/>
      <c r="C20" s="56"/>
      <c r="D20" s="56"/>
      <c r="E20" s="56"/>
      <c r="F20" s="56"/>
      <c r="G20" s="56"/>
      <c r="H20" s="5"/>
      <c r="I20" s="5"/>
      <c r="J20" s="5"/>
      <c r="K20" s="5"/>
      <c r="L20" s="5"/>
      <c r="M20" s="5"/>
      <c r="N20" s="5"/>
      <c r="O20" s="5"/>
      <c r="P20" s="5"/>
      <c r="Q20" s="5"/>
      <c r="R20" s="5"/>
      <c r="S20" s="5"/>
      <c r="T20" s="5"/>
      <c r="U20" s="5"/>
      <c r="V20" s="5"/>
      <c r="W20" s="5"/>
      <c r="X20" s="5"/>
      <c r="Y20" s="5"/>
      <c r="Z20" s="5"/>
      <c r="AA20" s="5"/>
    </row>
    <row r="21" spans="1:27" ht="15.75" customHeight="1">
      <c r="A21" s="5"/>
      <c r="B21" s="5"/>
      <c r="C21" s="121"/>
      <c r="D21" s="5"/>
      <c r="E21" s="5"/>
      <c r="F21" s="5"/>
      <c r="G21" s="5"/>
      <c r="H21" s="5"/>
      <c r="I21" s="5"/>
      <c r="J21" s="5"/>
      <c r="K21" s="5"/>
      <c r="L21" s="5"/>
      <c r="M21" s="5"/>
      <c r="N21" s="5"/>
      <c r="O21" s="5"/>
      <c r="P21" s="5"/>
      <c r="Q21" s="5"/>
      <c r="R21" s="5"/>
      <c r="S21" s="5"/>
      <c r="T21" s="5"/>
      <c r="U21" s="5"/>
      <c r="V21" s="5"/>
      <c r="W21" s="5"/>
      <c r="X21" s="5"/>
      <c r="Y21" s="5"/>
      <c r="Z21" s="5"/>
      <c r="AA21" s="5"/>
    </row>
    <row r="22" spans="1:27" ht="15.75" customHeight="1">
      <c r="A22" s="5"/>
      <c r="B22" s="5"/>
      <c r="C22" s="121"/>
      <c r="D22" s="5"/>
      <c r="E22" s="5"/>
      <c r="F22" s="5"/>
      <c r="G22" s="5"/>
      <c r="H22" s="5"/>
      <c r="I22" s="5"/>
      <c r="J22" s="5"/>
      <c r="K22" s="5"/>
      <c r="L22" s="5"/>
      <c r="M22" s="5"/>
      <c r="N22" s="5"/>
      <c r="O22" s="5"/>
      <c r="P22" s="5"/>
      <c r="Q22" s="5"/>
      <c r="R22" s="5"/>
      <c r="S22" s="5"/>
      <c r="T22" s="5"/>
      <c r="U22" s="5"/>
      <c r="V22" s="5"/>
      <c r="W22" s="5"/>
      <c r="X22" s="5"/>
      <c r="Y22" s="5"/>
      <c r="Z22" s="5"/>
      <c r="AA22" s="5"/>
    </row>
    <row r="23" spans="1:27" ht="15.75" customHeight="1">
      <c r="A23" s="5"/>
      <c r="B23" s="5"/>
      <c r="C23" s="121"/>
      <c r="D23" s="5"/>
      <c r="E23" s="5"/>
      <c r="F23" s="5"/>
      <c r="G23" s="5"/>
      <c r="H23" s="5"/>
      <c r="I23" s="5"/>
      <c r="J23" s="5"/>
      <c r="K23" s="5"/>
      <c r="L23" s="5"/>
      <c r="M23" s="5"/>
      <c r="N23" s="5"/>
      <c r="O23" s="5"/>
      <c r="P23" s="5"/>
      <c r="Q23" s="5"/>
      <c r="R23" s="5"/>
      <c r="S23" s="5"/>
      <c r="T23" s="5"/>
      <c r="U23" s="5"/>
      <c r="V23" s="5"/>
      <c r="W23" s="5"/>
      <c r="X23" s="5"/>
      <c r="Y23" s="5"/>
      <c r="Z23" s="5"/>
      <c r="AA23" s="5"/>
    </row>
    <row r="24" spans="1:27" ht="15.75" customHeight="1">
      <c r="A24" s="5"/>
      <c r="B24" s="5"/>
      <c r="C24" s="121"/>
      <c r="D24" s="5"/>
      <c r="E24" s="5"/>
      <c r="F24" s="5"/>
      <c r="G24" s="5"/>
      <c r="H24" s="5"/>
      <c r="I24" s="5"/>
      <c r="J24" s="5"/>
      <c r="K24" s="5"/>
      <c r="L24" s="5"/>
      <c r="M24" s="5"/>
      <c r="N24" s="5"/>
      <c r="O24" s="5"/>
      <c r="P24" s="5"/>
      <c r="Q24" s="5"/>
      <c r="R24" s="5"/>
      <c r="S24" s="5"/>
      <c r="T24" s="5"/>
      <c r="U24" s="5"/>
      <c r="V24" s="5"/>
      <c r="W24" s="5"/>
      <c r="X24" s="5"/>
      <c r="Y24" s="5"/>
      <c r="Z24" s="5"/>
      <c r="AA24" s="5"/>
    </row>
    <row r="25" spans="1:27" ht="15.75" customHeight="1">
      <c r="A25" s="5"/>
      <c r="B25" s="5"/>
      <c r="C25" s="122"/>
      <c r="D25" s="5"/>
      <c r="E25" s="5"/>
      <c r="F25" s="5"/>
      <c r="G25" s="5"/>
      <c r="H25" s="5"/>
      <c r="I25" s="5"/>
      <c r="J25" s="5"/>
      <c r="K25" s="5"/>
      <c r="L25" s="5"/>
      <c r="M25" s="5"/>
      <c r="N25" s="5"/>
      <c r="O25" s="5"/>
      <c r="P25" s="5"/>
      <c r="Q25" s="5"/>
      <c r="R25" s="5"/>
      <c r="S25" s="5"/>
      <c r="T25" s="5"/>
      <c r="U25" s="5"/>
      <c r="V25" s="5"/>
      <c r="W25" s="5"/>
      <c r="X25" s="5"/>
      <c r="Y25" s="5"/>
      <c r="Z25" s="5"/>
      <c r="AA25" s="5"/>
    </row>
    <row r="26" spans="1:27"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spans="1:27"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spans="1:27"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spans="1:27"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spans="1:27"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spans="1:27"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spans="1:27"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spans="1:27"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spans="1:27"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spans="1:27"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spans="1:27"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spans="1:2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spans="1:27"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spans="1:27"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spans="1:27"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spans="1:27"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spans="1:27"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spans="1:27"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spans="1:27"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spans="1:27"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spans="1:27"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spans="1:2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spans="1:27"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spans="1:27"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spans="1:27"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spans="1:27"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spans="1:27"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spans="1:27"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spans="1:27"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spans="1:27"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spans="1:27"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spans="1:2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spans="1:27"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spans="1:27"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spans="1:27"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spans="1:27"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spans="1:27"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spans="1:27"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spans="1:27"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spans="1:27"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spans="1:27"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spans="1:2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spans="1:27"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spans="1:27"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spans="1:27"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spans="1:27"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spans="1:27"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spans="1:27"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spans="1:27"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spans="1:27"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spans="1:27"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spans="1:2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spans="1:27"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spans="1:27"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spans="1:27"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spans="1:27" ht="15.75" customHeight="1">
      <c r="A81" s="98"/>
      <c r="B81" s="98"/>
      <c r="C81" s="98"/>
      <c r="D81" s="98"/>
      <c r="E81" s="98"/>
      <c r="F81" s="98"/>
      <c r="G81" s="98"/>
      <c r="H81" s="4"/>
      <c r="I81" s="5"/>
      <c r="J81" s="5"/>
      <c r="K81" s="5"/>
      <c r="L81" s="5"/>
      <c r="M81" s="5"/>
      <c r="N81" s="5"/>
      <c r="O81" s="5"/>
      <c r="P81" s="5"/>
      <c r="Q81" s="5"/>
      <c r="R81" s="5"/>
      <c r="S81" s="5"/>
      <c r="T81" s="5"/>
      <c r="U81" s="5"/>
      <c r="V81" s="5"/>
      <c r="W81" s="5"/>
      <c r="X81" s="5"/>
      <c r="Y81" s="5"/>
      <c r="Z81" s="5"/>
      <c r="AA81" s="5"/>
    </row>
    <row r="82" spans="1:27" ht="15.75" customHeight="1">
      <c r="A82" s="98"/>
      <c r="B82" s="98"/>
      <c r="C82" s="98"/>
      <c r="D82" s="98"/>
      <c r="E82" s="98"/>
      <c r="F82" s="98"/>
      <c r="G82" s="98"/>
      <c r="H82" s="4"/>
      <c r="I82" s="5"/>
      <c r="J82" s="5"/>
      <c r="K82" s="5"/>
      <c r="L82" s="5"/>
      <c r="M82" s="5"/>
      <c r="N82" s="5"/>
      <c r="O82" s="5"/>
      <c r="P82" s="5"/>
      <c r="Q82" s="5"/>
      <c r="R82" s="5"/>
      <c r="S82" s="5"/>
      <c r="T82" s="5"/>
      <c r="U82" s="5"/>
      <c r="V82" s="5"/>
      <c r="W82" s="5"/>
      <c r="X82" s="5"/>
      <c r="Y82" s="5"/>
      <c r="Z82" s="5"/>
      <c r="AA82" s="5"/>
    </row>
    <row r="83" spans="1:27" ht="15.75" customHeight="1">
      <c r="A83" s="98"/>
      <c r="B83" s="98"/>
      <c r="C83" s="98"/>
      <c r="D83" s="98"/>
      <c r="E83" s="98"/>
      <c r="F83" s="98"/>
      <c r="G83" s="98"/>
      <c r="H83" s="4"/>
      <c r="I83" s="5"/>
      <c r="J83" s="5"/>
      <c r="K83" s="5"/>
      <c r="L83" s="5"/>
      <c r="M83" s="5"/>
      <c r="N83" s="5"/>
      <c r="O83" s="5"/>
      <c r="P83" s="5"/>
      <c r="Q83" s="5"/>
      <c r="R83" s="5"/>
      <c r="S83" s="5"/>
      <c r="T83" s="5"/>
      <c r="U83" s="5"/>
      <c r="V83" s="5"/>
      <c r="W83" s="5"/>
      <c r="X83" s="5"/>
      <c r="Y83" s="5"/>
      <c r="Z83" s="5"/>
      <c r="AA83" s="5"/>
    </row>
    <row r="84" spans="1:27" ht="15.75" customHeight="1">
      <c r="A84" s="98"/>
      <c r="B84" s="98"/>
      <c r="C84" s="98"/>
      <c r="D84" s="98"/>
      <c r="E84" s="98"/>
      <c r="F84" s="98"/>
      <c r="G84" s="98"/>
      <c r="H84" s="4"/>
      <c r="I84" s="5"/>
      <c r="J84" s="5"/>
      <c r="K84" s="5"/>
      <c r="L84" s="5"/>
      <c r="M84" s="5"/>
      <c r="N84" s="5"/>
      <c r="O84" s="5"/>
      <c r="P84" s="5"/>
      <c r="Q84" s="5"/>
      <c r="R84" s="5"/>
      <c r="S84" s="5"/>
      <c r="T84" s="5"/>
      <c r="U84" s="5"/>
      <c r="V84" s="5"/>
      <c r="W84" s="5"/>
      <c r="X84" s="5"/>
      <c r="Y84" s="5"/>
      <c r="Z84" s="5"/>
      <c r="AA84" s="5"/>
    </row>
    <row r="85" spans="1:27" ht="15.75" customHeight="1">
      <c r="A85" s="98"/>
      <c r="B85" s="98"/>
      <c r="C85" s="98"/>
      <c r="D85" s="98"/>
      <c r="E85" s="98"/>
      <c r="F85" s="98"/>
      <c r="G85" s="98"/>
      <c r="H85" s="4"/>
      <c r="I85" s="5"/>
      <c r="J85" s="5"/>
      <c r="K85" s="5"/>
      <c r="L85" s="5"/>
      <c r="M85" s="5"/>
      <c r="N85" s="5"/>
      <c r="O85" s="5"/>
      <c r="P85" s="5"/>
      <c r="Q85" s="5"/>
      <c r="R85" s="5"/>
      <c r="S85" s="5"/>
      <c r="T85" s="5"/>
      <c r="U85" s="5"/>
      <c r="V85" s="5"/>
      <c r="W85" s="5"/>
      <c r="X85" s="5"/>
      <c r="Y85" s="5"/>
      <c r="Z85" s="5"/>
      <c r="AA85" s="5"/>
    </row>
    <row r="86" spans="1:27" ht="15.75" customHeight="1">
      <c r="A86" s="98"/>
      <c r="B86" s="98"/>
      <c r="C86" s="98"/>
      <c r="D86" s="98"/>
      <c r="E86" s="98"/>
      <c r="F86" s="98"/>
      <c r="G86" s="98"/>
      <c r="H86" s="4"/>
      <c r="I86" s="5"/>
      <c r="J86" s="5"/>
      <c r="K86" s="5"/>
      <c r="L86" s="5"/>
      <c r="M86" s="5"/>
      <c r="N86" s="5"/>
      <c r="O86" s="5"/>
      <c r="P86" s="5"/>
      <c r="Q86" s="5"/>
      <c r="R86" s="5"/>
      <c r="S86" s="5"/>
      <c r="T86" s="5"/>
      <c r="U86" s="5"/>
      <c r="V86" s="5"/>
      <c r="W86" s="5"/>
      <c r="X86" s="5"/>
      <c r="Y86" s="5"/>
      <c r="Z86" s="5"/>
      <c r="AA86" s="5"/>
    </row>
    <row r="87" spans="1:27" ht="15.75" customHeight="1">
      <c r="A87" s="98"/>
      <c r="B87" s="98"/>
      <c r="C87" s="98"/>
      <c r="D87" s="98"/>
      <c r="E87" s="98"/>
      <c r="F87" s="98"/>
      <c r="G87" s="98"/>
      <c r="H87" s="4"/>
      <c r="I87" s="5"/>
      <c r="J87" s="5"/>
      <c r="K87" s="5"/>
      <c r="L87" s="5"/>
      <c r="M87" s="5"/>
      <c r="N87" s="5"/>
      <c r="O87" s="5"/>
      <c r="P87" s="5"/>
      <c r="Q87" s="5"/>
      <c r="R87" s="5"/>
      <c r="S87" s="5"/>
      <c r="T87" s="5"/>
      <c r="U87" s="5"/>
      <c r="V87" s="5"/>
      <c r="W87" s="5"/>
      <c r="X87" s="5"/>
      <c r="Y87" s="5"/>
      <c r="Z87" s="5"/>
      <c r="AA87" s="5"/>
    </row>
    <row r="88" spans="1:27" ht="15.75" customHeight="1">
      <c r="A88" s="98"/>
      <c r="B88" s="98"/>
      <c r="C88" s="98"/>
      <c r="D88" s="98"/>
      <c r="E88" s="98"/>
      <c r="F88" s="98"/>
      <c r="G88" s="98"/>
      <c r="H88" s="4"/>
      <c r="I88" s="5"/>
      <c r="J88" s="5"/>
      <c r="K88" s="5"/>
      <c r="L88" s="5"/>
      <c r="M88" s="5"/>
      <c r="N88" s="5"/>
      <c r="O88" s="5"/>
      <c r="P88" s="5"/>
      <c r="Q88" s="5"/>
      <c r="R88" s="5"/>
      <c r="S88" s="5"/>
      <c r="T88" s="5"/>
      <c r="U88" s="5"/>
      <c r="V88" s="5"/>
      <c r="W88" s="5"/>
      <c r="X88" s="5"/>
      <c r="Y88" s="5"/>
      <c r="Z88" s="5"/>
      <c r="AA88" s="5"/>
    </row>
    <row r="89" spans="1:27" ht="15.75" customHeight="1">
      <c r="A89" s="98"/>
      <c r="B89" s="98"/>
      <c r="C89" s="98"/>
      <c r="D89" s="98"/>
      <c r="E89" s="98"/>
      <c r="F89" s="98"/>
      <c r="G89" s="98"/>
      <c r="H89" s="4"/>
      <c r="I89" s="5"/>
      <c r="J89" s="5"/>
      <c r="K89" s="5"/>
      <c r="L89" s="5"/>
      <c r="M89" s="5"/>
      <c r="N89" s="5"/>
      <c r="O89" s="5"/>
      <c r="P89" s="5"/>
      <c r="Q89" s="5"/>
      <c r="R89" s="5"/>
      <c r="S89" s="5"/>
      <c r="T89" s="5"/>
      <c r="U89" s="5"/>
      <c r="V89" s="5"/>
      <c r="W89" s="5"/>
      <c r="X89" s="5"/>
      <c r="Y89" s="5"/>
      <c r="Z89" s="5"/>
      <c r="AA89" s="5"/>
    </row>
    <row r="90" spans="1:27" ht="15.75" customHeight="1">
      <c r="A90" s="98"/>
      <c r="B90" s="98"/>
      <c r="C90" s="98"/>
      <c r="D90" s="98"/>
      <c r="E90" s="98"/>
      <c r="F90" s="98"/>
      <c r="G90" s="98"/>
      <c r="H90" s="4"/>
      <c r="I90" s="5"/>
      <c r="J90" s="5"/>
      <c r="K90" s="5"/>
      <c r="L90" s="5"/>
      <c r="M90" s="5"/>
      <c r="N90" s="5"/>
      <c r="O90" s="5"/>
      <c r="P90" s="5"/>
      <c r="Q90" s="5"/>
      <c r="R90" s="5"/>
      <c r="S90" s="5"/>
      <c r="T90" s="5"/>
      <c r="U90" s="5"/>
      <c r="V90" s="5"/>
      <c r="W90" s="5"/>
      <c r="X90" s="5"/>
      <c r="Y90" s="5"/>
      <c r="Z90" s="5"/>
      <c r="AA90" s="5"/>
    </row>
    <row r="91" spans="1:27" ht="15.75" customHeight="1">
      <c r="A91" s="98"/>
      <c r="B91" s="98"/>
      <c r="C91" s="98"/>
      <c r="D91" s="98"/>
      <c r="E91" s="98"/>
      <c r="F91" s="98"/>
      <c r="G91" s="98"/>
      <c r="H91" s="4"/>
      <c r="I91" s="5"/>
      <c r="J91" s="5"/>
      <c r="K91" s="5"/>
      <c r="L91" s="5"/>
      <c r="M91" s="5"/>
      <c r="N91" s="5"/>
      <c r="O91" s="5"/>
      <c r="P91" s="5"/>
      <c r="Q91" s="5"/>
      <c r="R91" s="5"/>
      <c r="S91" s="5"/>
      <c r="T91" s="5"/>
      <c r="U91" s="5"/>
      <c r="V91" s="5"/>
      <c r="W91" s="5"/>
      <c r="X91" s="5"/>
      <c r="Y91" s="5"/>
      <c r="Z91" s="5"/>
      <c r="AA91" s="5"/>
    </row>
    <row r="92" spans="1:27" ht="15.75" customHeight="1">
      <c r="A92" s="98"/>
      <c r="B92" s="98"/>
      <c r="C92" s="98"/>
      <c r="D92" s="98"/>
      <c r="E92" s="98"/>
      <c r="F92" s="98"/>
      <c r="G92" s="98"/>
      <c r="H92" s="4"/>
      <c r="I92" s="5"/>
      <c r="J92" s="5"/>
      <c r="K92" s="5"/>
      <c r="L92" s="5"/>
      <c r="M92" s="5"/>
      <c r="N92" s="5"/>
      <c r="O92" s="5"/>
      <c r="P92" s="5"/>
      <c r="Q92" s="5"/>
      <c r="R92" s="5"/>
      <c r="S92" s="5"/>
      <c r="T92" s="5"/>
      <c r="U92" s="5"/>
      <c r="V92" s="5"/>
      <c r="W92" s="5"/>
      <c r="X92" s="5"/>
      <c r="Y92" s="5"/>
      <c r="Z92" s="5"/>
      <c r="AA92" s="5"/>
    </row>
    <row r="93" spans="1:27" ht="15.75" customHeight="1">
      <c r="A93" s="98"/>
      <c r="B93" s="98"/>
      <c r="C93" s="98"/>
      <c r="D93" s="98"/>
      <c r="E93" s="98"/>
      <c r="F93" s="98"/>
      <c r="G93" s="98"/>
      <c r="H93" s="4"/>
      <c r="I93" s="5"/>
      <c r="J93" s="5"/>
      <c r="K93" s="5"/>
      <c r="L93" s="5"/>
      <c r="M93" s="5"/>
      <c r="N93" s="5"/>
      <c r="O93" s="5"/>
      <c r="P93" s="5"/>
      <c r="Q93" s="5"/>
      <c r="R93" s="5"/>
      <c r="S93" s="5"/>
      <c r="T93" s="5"/>
      <c r="U93" s="5"/>
      <c r="V93" s="5"/>
      <c r="W93" s="5"/>
      <c r="X93" s="5"/>
      <c r="Y93" s="5"/>
      <c r="Z93" s="5"/>
      <c r="AA93" s="5"/>
    </row>
    <row r="94" spans="1:27" ht="15.75" customHeight="1">
      <c r="A94" s="98"/>
      <c r="B94" s="98"/>
      <c r="C94" s="98"/>
      <c r="D94" s="98"/>
      <c r="E94" s="98"/>
      <c r="F94" s="98"/>
      <c r="G94" s="98"/>
      <c r="H94" s="4"/>
      <c r="I94" s="5"/>
      <c r="J94" s="5"/>
      <c r="K94" s="5"/>
      <c r="L94" s="5"/>
      <c r="M94" s="5"/>
      <c r="N94" s="5"/>
      <c r="O94" s="5"/>
      <c r="P94" s="5"/>
      <c r="Q94" s="5"/>
      <c r="R94" s="5"/>
      <c r="S94" s="5"/>
      <c r="T94" s="5"/>
      <c r="U94" s="5"/>
      <c r="V94" s="5"/>
      <c r="W94" s="5"/>
      <c r="X94" s="5"/>
      <c r="Y94" s="5"/>
      <c r="Z94" s="5"/>
      <c r="AA94" s="5"/>
    </row>
    <row r="95" spans="1:27" ht="15.75" customHeight="1">
      <c r="A95" s="98"/>
      <c r="B95" s="98"/>
      <c r="C95" s="98"/>
      <c r="D95" s="98"/>
      <c r="E95" s="98"/>
      <c r="F95" s="98"/>
      <c r="G95" s="98"/>
      <c r="H95" s="4"/>
      <c r="I95" s="5"/>
      <c r="J95" s="5"/>
      <c r="K95" s="5"/>
      <c r="L95" s="5"/>
      <c r="M95" s="5"/>
      <c r="N95" s="5"/>
      <c r="O95" s="5"/>
      <c r="P95" s="5"/>
      <c r="Q95" s="5"/>
      <c r="R95" s="5"/>
      <c r="S95" s="5"/>
      <c r="T95" s="5"/>
      <c r="U95" s="5"/>
      <c r="V95" s="5"/>
      <c r="W95" s="5"/>
      <c r="X95" s="5"/>
      <c r="Y95" s="5"/>
      <c r="Z95" s="5"/>
      <c r="AA95" s="5"/>
    </row>
    <row r="96" spans="1:27" ht="15.75" customHeight="1">
      <c r="A96" s="98"/>
      <c r="B96" s="98"/>
      <c r="C96" s="98"/>
      <c r="D96" s="98"/>
      <c r="E96" s="98"/>
      <c r="F96" s="98"/>
      <c r="G96" s="98"/>
      <c r="H96" s="4"/>
      <c r="I96" s="5"/>
      <c r="J96" s="5"/>
      <c r="K96" s="5"/>
      <c r="L96" s="5"/>
      <c r="M96" s="5"/>
      <c r="N96" s="5"/>
      <c r="O96" s="5"/>
      <c r="P96" s="5"/>
      <c r="Q96" s="5"/>
      <c r="R96" s="5"/>
      <c r="S96" s="5"/>
      <c r="T96" s="5"/>
      <c r="U96" s="5"/>
      <c r="V96" s="5"/>
      <c r="W96" s="5"/>
      <c r="X96" s="5"/>
      <c r="Y96" s="5"/>
      <c r="Z96" s="5"/>
      <c r="AA96" s="5"/>
    </row>
    <row r="97" spans="1:27" ht="15.75" customHeight="1">
      <c r="A97" s="98"/>
      <c r="B97" s="98"/>
      <c r="C97" s="98"/>
      <c r="D97" s="98"/>
      <c r="E97" s="98"/>
      <c r="F97" s="98"/>
      <c r="G97" s="98"/>
      <c r="H97" s="4"/>
      <c r="I97" s="5"/>
      <c r="J97" s="5"/>
      <c r="K97" s="5"/>
      <c r="L97" s="5"/>
      <c r="M97" s="5"/>
      <c r="N97" s="5"/>
      <c r="O97" s="5"/>
      <c r="P97" s="5"/>
      <c r="Q97" s="5"/>
      <c r="R97" s="5"/>
      <c r="S97" s="5"/>
      <c r="T97" s="5"/>
      <c r="U97" s="5"/>
      <c r="V97" s="5"/>
      <c r="W97" s="5"/>
      <c r="X97" s="5"/>
      <c r="Y97" s="5"/>
      <c r="Z97" s="5"/>
      <c r="AA97" s="5"/>
    </row>
    <row r="98" spans="1:27" ht="15.75" customHeight="1">
      <c r="A98" s="98"/>
      <c r="B98" s="98"/>
      <c r="C98" s="98"/>
      <c r="D98" s="98"/>
      <c r="E98" s="98"/>
      <c r="F98" s="98"/>
      <c r="G98" s="98"/>
      <c r="H98" s="4"/>
      <c r="I98" s="5"/>
      <c r="J98" s="5"/>
      <c r="K98" s="5"/>
      <c r="L98" s="5"/>
      <c r="M98" s="5"/>
      <c r="N98" s="5"/>
      <c r="O98" s="5"/>
      <c r="P98" s="5"/>
      <c r="Q98" s="5"/>
      <c r="R98" s="5"/>
      <c r="S98" s="5"/>
      <c r="T98" s="5"/>
      <c r="U98" s="5"/>
      <c r="V98" s="5"/>
      <c r="W98" s="5"/>
      <c r="X98" s="5"/>
      <c r="Y98" s="5"/>
      <c r="Z98" s="5"/>
      <c r="AA98" s="5"/>
    </row>
    <row r="99" spans="1:27" ht="15.75" customHeight="1">
      <c r="A99" s="98"/>
      <c r="B99" s="98"/>
      <c r="C99" s="98"/>
      <c r="D99" s="98"/>
      <c r="E99" s="98"/>
      <c r="F99" s="98"/>
      <c r="G99" s="98"/>
      <c r="H99" s="4"/>
      <c r="I99" s="5"/>
      <c r="J99" s="5"/>
      <c r="K99" s="5"/>
      <c r="L99" s="5"/>
      <c r="M99" s="5"/>
      <c r="N99" s="5"/>
      <c r="O99" s="5"/>
      <c r="P99" s="5"/>
      <c r="Q99" s="5"/>
      <c r="R99" s="5"/>
      <c r="S99" s="5"/>
      <c r="T99" s="5"/>
      <c r="U99" s="5"/>
      <c r="V99" s="5"/>
      <c r="W99" s="5"/>
      <c r="X99" s="5"/>
      <c r="Y99" s="5"/>
      <c r="Z99" s="5"/>
      <c r="AA99" s="5"/>
    </row>
    <row r="100" spans="1:27" ht="15.75" customHeight="1">
      <c r="A100" s="98"/>
      <c r="B100" s="98"/>
      <c r="C100" s="98"/>
      <c r="D100" s="98"/>
      <c r="E100" s="98"/>
      <c r="F100" s="98"/>
      <c r="G100" s="98"/>
      <c r="H100" s="4"/>
      <c r="I100" s="5"/>
      <c r="J100" s="5"/>
      <c r="K100" s="5"/>
      <c r="L100" s="5"/>
      <c r="M100" s="5"/>
      <c r="N100" s="5"/>
      <c r="O100" s="5"/>
      <c r="P100" s="5"/>
      <c r="Q100" s="5"/>
      <c r="R100" s="5"/>
      <c r="S100" s="5"/>
      <c r="T100" s="5"/>
      <c r="U100" s="5"/>
      <c r="V100" s="5"/>
      <c r="W100" s="5"/>
      <c r="X100" s="5"/>
      <c r="Y100" s="5"/>
      <c r="Z100" s="5"/>
      <c r="AA100" s="5"/>
    </row>
    <row r="101" spans="1:27" ht="15.75" customHeight="1">
      <c r="A101" s="98"/>
      <c r="B101" s="98"/>
      <c r="C101" s="98"/>
      <c r="D101" s="98"/>
      <c r="E101" s="98"/>
      <c r="F101" s="98"/>
      <c r="G101" s="98"/>
      <c r="H101" s="4"/>
      <c r="I101" s="5"/>
      <c r="J101" s="5"/>
      <c r="K101" s="5"/>
      <c r="L101" s="5"/>
      <c r="M101" s="5"/>
      <c r="N101" s="5"/>
      <c r="O101" s="5"/>
      <c r="P101" s="5"/>
      <c r="Q101" s="5"/>
      <c r="R101" s="5"/>
      <c r="S101" s="5"/>
      <c r="T101" s="5"/>
      <c r="U101" s="5"/>
      <c r="V101" s="5"/>
      <c r="W101" s="5"/>
      <c r="X101" s="5"/>
      <c r="Y101" s="5"/>
      <c r="Z101" s="5"/>
      <c r="AA101" s="5"/>
    </row>
    <row r="102" spans="1:27" ht="15.75" customHeight="1">
      <c r="A102" s="98"/>
      <c r="B102" s="98"/>
      <c r="C102" s="98"/>
      <c r="D102" s="98"/>
      <c r="E102" s="98"/>
      <c r="F102" s="98"/>
      <c r="G102" s="98"/>
      <c r="H102" s="4"/>
      <c r="I102" s="5"/>
      <c r="J102" s="5"/>
      <c r="K102" s="5"/>
      <c r="L102" s="5"/>
      <c r="M102" s="5"/>
      <c r="N102" s="5"/>
      <c r="O102" s="5"/>
      <c r="P102" s="5"/>
      <c r="Q102" s="5"/>
      <c r="R102" s="5"/>
      <c r="S102" s="5"/>
      <c r="T102" s="5"/>
      <c r="U102" s="5"/>
      <c r="V102" s="5"/>
      <c r="W102" s="5"/>
      <c r="X102" s="5"/>
      <c r="Y102" s="5"/>
      <c r="Z102" s="5"/>
      <c r="AA102" s="5"/>
    </row>
    <row r="103" spans="1:27" ht="15.75" customHeight="1">
      <c r="A103" s="98"/>
      <c r="B103" s="98"/>
      <c r="C103" s="98"/>
      <c r="D103" s="98"/>
      <c r="E103" s="98"/>
      <c r="F103" s="98"/>
      <c r="G103" s="98"/>
      <c r="H103" s="4"/>
      <c r="I103" s="5"/>
      <c r="J103" s="5"/>
      <c r="K103" s="5"/>
      <c r="L103" s="5"/>
      <c r="M103" s="5"/>
      <c r="N103" s="5"/>
      <c r="O103" s="5"/>
      <c r="P103" s="5"/>
      <c r="Q103" s="5"/>
      <c r="R103" s="5"/>
      <c r="S103" s="5"/>
      <c r="T103" s="5"/>
      <c r="U103" s="5"/>
      <c r="V103" s="5"/>
      <c r="W103" s="5"/>
      <c r="X103" s="5"/>
      <c r="Y103" s="5"/>
      <c r="Z103" s="5"/>
      <c r="AA103" s="5"/>
    </row>
    <row r="104" spans="1:27" ht="15.75" customHeight="1">
      <c r="A104" s="98"/>
      <c r="B104" s="98"/>
      <c r="C104" s="98"/>
      <c r="D104" s="98"/>
      <c r="E104" s="98"/>
      <c r="F104" s="98"/>
      <c r="G104" s="98"/>
      <c r="H104" s="4"/>
      <c r="I104" s="5"/>
      <c r="J104" s="5"/>
      <c r="K104" s="5"/>
      <c r="L104" s="5"/>
      <c r="M104" s="5"/>
      <c r="N104" s="5"/>
      <c r="O104" s="5"/>
      <c r="P104" s="5"/>
      <c r="Q104" s="5"/>
      <c r="R104" s="5"/>
      <c r="S104" s="5"/>
      <c r="T104" s="5"/>
      <c r="U104" s="5"/>
      <c r="V104" s="5"/>
      <c r="W104" s="5"/>
      <c r="X104" s="5"/>
      <c r="Y104" s="5"/>
      <c r="Z104" s="5"/>
      <c r="AA104" s="5"/>
    </row>
    <row r="105" spans="1:27" ht="15.75" customHeight="1">
      <c r="A105" s="98"/>
      <c r="B105" s="98"/>
      <c r="C105" s="98"/>
      <c r="D105" s="98"/>
      <c r="E105" s="98"/>
      <c r="F105" s="98"/>
      <c r="G105" s="98"/>
      <c r="H105" s="4"/>
      <c r="I105" s="5"/>
      <c r="J105" s="5"/>
      <c r="K105" s="5"/>
      <c r="L105" s="5"/>
      <c r="M105" s="5"/>
      <c r="N105" s="5"/>
      <c r="O105" s="5"/>
      <c r="P105" s="5"/>
      <c r="Q105" s="5"/>
      <c r="R105" s="5"/>
      <c r="S105" s="5"/>
      <c r="T105" s="5"/>
      <c r="U105" s="5"/>
      <c r="V105" s="5"/>
      <c r="W105" s="5"/>
      <c r="X105" s="5"/>
      <c r="Y105" s="5"/>
      <c r="Z105" s="5"/>
      <c r="AA105" s="5"/>
    </row>
    <row r="106" spans="1:27" ht="15.75" customHeight="1">
      <c r="A106" s="98"/>
      <c r="B106" s="98"/>
      <c r="C106" s="98"/>
      <c r="D106" s="98"/>
      <c r="E106" s="98"/>
      <c r="F106" s="98"/>
      <c r="G106" s="98"/>
      <c r="H106" s="4"/>
      <c r="I106" s="5"/>
      <c r="J106" s="5"/>
      <c r="K106" s="5"/>
      <c r="L106" s="5"/>
      <c r="M106" s="5"/>
      <c r="N106" s="5"/>
      <c r="O106" s="5"/>
      <c r="P106" s="5"/>
      <c r="Q106" s="5"/>
      <c r="R106" s="5"/>
      <c r="S106" s="5"/>
      <c r="T106" s="5"/>
      <c r="U106" s="5"/>
      <c r="V106" s="5"/>
      <c r="W106" s="5"/>
      <c r="X106" s="5"/>
      <c r="Y106" s="5"/>
      <c r="Z106" s="5"/>
      <c r="AA106" s="5"/>
    </row>
    <row r="107" spans="1:27" ht="15.75" customHeight="1">
      <c r="A107" s="98"/>
      <c r="B107" s="98"/>
      <c r="C107" s="98"/>
      <c r="D107" s="98"/>
      <c r="E107" s="98"/>
      <c r="F107" s="98"/>
      <c r="G107" s="98"/>
      <c r="H107" s="4"/>
      <c r="I107" s="5"/>
      <c r="J107" s="5"/>
      <c r="K107" s="5"/>
      <c r="L107" s="5"/>
      <c r="M107" s="5"/>
      <c r="N107" s="5"/>
      <c r="O107" s="5"/>
      <c r="P107" s="5"/>
      <c r="Q107" s="5"/>
      <c r="R107" s="5"/>
      <c r="S107" s="5"/>
      <c r="T107" s="5"/>
      <c r="U107" s="5"/>
      <c r="V107" s="5"/>
      <c r="W107" s="5"/>
      <c r="X107" s="5"/>
      <c r="Y107" s="5"/>
      <c r="Z107" s="5"/>
      <c r="AA107" s="5"/>
    </row>
    <row r="108" spans="1:27" ht="15.75" customHeight="1">
      <c r="A108" s="98"/>
      <c r="B108" s="98"/>
      <c r="C108" s="98"/>
      <c r="D108" s="98"/>
      <c r="E108" s="98"/>
      <c r="F108" s="98"/>
      <c r="G108" s="98"/>
      <c r="H108" s="4"/>
      <c r="I108" s="5"/>
      <c r="J108" s="5"/>
      <c r="K108" s="5"/>
      <c r="L108" s="5"/>
      <c r="M108" s="5"/>
      <c r="N108" s="5"/>
      <c r="O108" s="5"/>
      <c r="P108" s="5"/>
      <c r="Q108" s="5"/>
      <c r="R108" s="5"/>
      <c r="S108" s="5"/>
      <c r="T108" s="5"/>
      <c r="U108" s="5"/>
      <c r="V108" s="5"/>
      <c r="W108" s="5"/>
      <c r="X108" s="5"/>
      <c r="Y108" s="5"/>
      <c r="Z108" s="5"/>
      <c r="AA108" s="5"/>
    </row>
    <row r="109" spans="1:27" ht="15.75" customHeight="1">
      <c r="A109" s="98"/>
      <c r="B109" s="98"/>
      <c r="C109" s="98"/>
      <c r="D109" s="98"/>
      <c r="E109" s="98"/>
      <c r="F109" s="98"/>
      <c r="G109" s="98"/>
      <c r="H109" s="4"/>
      <c r="I109" s="5"/>
      <c r="J109" s="5"/>
      <c r="K109" s="5"/>
      <c r="L109" s="5"/>
      <c r="M109" s="5"/>
      <c r="N109" s="5"/>
      <c r="O109" s="5"/>
      <c r="P109" s="5"/>
      <c r="Q109" s="5"/>
      <c r="R109" s="5"/>
      <c r="S109" s="5"/>
      <c r="T109" s="5"/>
      <c r="U109" s="5"/>
      <c r="V109" s="5"/>
      <c r="W109" s="5"/>
      <c r="X109" s="5"/>
      <c r="Y109" s="5"/>
      <c r="Z109" s="5"/>
      <c r="AA109" s="5"/>
    </row>
    <row r="110" spans="1:27" ht="15.75" customHeight="1">
      <c r="A110" s="98"/>
      <c r="B110" s="98"/>
      <c r="C110" s="98"/>
      <c r="D110" s="98"/>
      <c r="E110" s="98"/>
      <c r="F110" s="98"/>
      <c r="G110" s="98"/>
      <c r="H110" s="4"/>
      <c r="I110" s="5"/>
      <c r="J110" s="5"/>
      <c r="K110" s="5"/>
      <c r="L110" s="5"/>
      <c r="M110" s="5"/>
      <c r="N110" s="5"/>
      <c r="O110" s="5"/>
      <c r="P110" s="5"/>
      <c r="Q110" s="5"/>
      <c r="R110" s="5"/>
      <c r="S110" s="5"/>
      <c r="T110" s="5"/>
      <c r="U110" s="5"/>
      <c r="V110" s="5"/>
      <c r="W110" s="5"/>
      <c r="X110" s="5"/>
      <c r="Y110" s="5"/>
      <c r="Z110" s="5"/>
      <c r="AA110" s="5"/>
    </row>
    <row r="111" spans="1:27" ht="15.75" customHeight="1">
      <c r="A111" s="98"/>
      <c r="B111" s="98"/>
      <c r="C111" s="98"/>
      <c r="D111" s="98"/>
      <c r="E111" s="98"/>
      <c r="F111" s="98"/>
      <c r="G111" s="98"/>
      <c r="H111" s="4"/>
      <c r="I111" s="5"/>
      <c r="J111" s="5"/>
      <c r="K111" s="5"/>
      <c r="L111" s="5"/>
      <c r="M111" s="5"/>
      <c r="N111" s="5"/>
      <c r="O111" s="5"/>
      <c r="P111" s="5"/>
      <c r="Q111" s="5"/>
      <c r="R111" s="5"/>
      <c r="S111" s="5"/>
      <c r="T111" s="5"/>
      <c r="U111" s="5"/>
      <c r="V111" s="5"/>
      <c r="W111" s="5"/>
      <c r="X111" s="5"/>
      <c r="Y111" s="5"/>
      <c r="Z111" s="5"/>
      <c r="AA111" s="5"/>
    </row>
    <row r="112" spans="1:27" ht="15.75" customHeight="1">
      <c r="A112" s="98"/>
      <c r="B112" s="98"/>
      <c r="C112" s="98"/>
      <c r="D112" s="98"/>
      <c r="E112" s="98"/>
      <c r="F112" s="98"/>
      <c r="G112" s="98"/>
      <c r="H112" s="4"/>
      <c r="I112" s="5"/>
      <c r="J112" s="5"/>
      <c r="K112" s="5"/>
      <c r="L112" s="5"/>
      <c r="M112" s="5"/>
      <c r="N112" s="5"/>
      <c r="O112" s="5"/>
      <c r="P112" s="5"/>
      <c r="Q112" s="5"/>
      <c r="R112" s="5"/>
      <c r="S112" s="5"/>
      <c r="T112" s="5"/>
      <c r="U112" s="5"/>
      <c r="V112" s="5"/>
      <c r="W112" s="5"/>
      <c r="X112" s="5"/>
      <c r="Y112" s="5"/>
      <c r="Z112" s="5"/>
      <c r="AA112" s="5"/>
    </row>
    <row r="113" spans="1:27" ht="15.75" customHeight="1">
      <c r="A113" s="98"/>
      <c r="B113" s="98"/>
      <c r="C113" s="98"/>
      <c r="D113" s="98"/>
      <c r="E113" s="98"/>
      <c r="F113" s="98"/>
      <c r="G113" s="98"/>
      <c r="H113" s="4"/>
      <c r="I113" s="5"/>
      <c r="J113" s="5"/>
      <c r="K113" s="5"/>
      <c r="L113" s="5"/>
      <c r="M113" s="5"/>
      <c r="N113" s="5"/>
      <c r="O113" s="5"/>
      <c r="P113" s="5"/>
      <c r="Q113" s="5"/>
      <c r="R113" s="5"/>
      <c r="S113" s="5"/>
      <c r="T113" s="5"/>
      <c r="U113" s="5"/>
      <c r="V113" s="5"/>
      <c r="W113" s="5"/>
      <c r="X113" s="5"/>
      <c r="Y113" s="5"/>
      <c r="Z113" s="5"/>
      <c r="AA113" s="5"/>
    </row>
    <row r="114" spans="1:27" ht="15.75" customHeight="1">
      <c r="A114" s="98"/>
      <c r="B114" s="98"/>
      <c r="C114" s="98"/>
      <c r="D114" s="98"/>
      <c r="E114" s="98"/>
      <c r="F114" s="98"/>
      <c r="G114" s="98"/>
      <c r="H114" s="4"/>
      <c r="I114" s="5"/>
      <c r="J114" s="5"/>
      <c r="K114" s="5"/>
      <c r="L114" s="5"/>
      <c r="M114" s="5"/>
      <c r="N114" s="5"/>
      <c r="O114" s="5"/>
      <c r="P114" s="5"/>
      <c r="Q114" s="5"/>
      <c r="R114" s="5"/>
      <c r="S114" s="5"/>
      <c r="T114" s="5"/>
      <c r="U114" s="5"/>
      <c r="V114" s="5"/>
      <c r="W114" s="5"/>
      <c r="X114" s="5"/>
      <c r="Y114" s="5"/>
      <c r="Z114" s="5"/>
      <c r="AA114" s="5"/>
    </row>
    <row r="115" spans="1:27" ht="15.75" customHeight="1">
      <c r="A115" s="98"/>
      <c r="B115" s="98"/>
      <c r="C115" s="98"/>
      <c r="D115" s="98"/>
      <c r="E115" s="98"/>
      <c r="F115" s="98"/>
      <c r="G115" s="98"/>
      <c r="H115" s="4"/>
      <c r="I115" s="5"/>
      <c r="J115" s="5"/>
      <c r="K115" s="5"/>
      <c r="L115" s="5"/>
      <c r="M115" s="5"/>
      <c r="N115" s="5"/>
      <c r="O115" s="5"/>
      <c r="P115" s="5"/>
      <c r="Q115" s="5"/>
      <c r="R115" s="5"/>
      <c r="S115" s="5"/>
      <c r="T115" s="5"/>
      <c r="U115" s="5"/>
      <c r="V115" s="5"/>
      <c r="W115" s="5"/>
      <c r="X115" s="5"/>
      <c r="Y115" s="5"/>
      <c r="Z115" s="5"/>
      <c r="AA115" s="5"/>
    </row>
    <row r="116" spans="1:27" ht="15.75" customHeight="1">
      <c r="A116" s="98"/>
      <c r="B116" s="98"/>
      <c r="C116" s="98"/>
      <c r="D116" s="98"/>
      <c r="E116" s="98"/>
      <c r="F116" s="98"/>
      <c r="G116" s="98"/>
      <c r="H116" s="4"/>
      <c r="I116" s="5"/>
      <c r="J116" s="5"/>
      <c r="K116" s="5"/>
      <c r="L116" s="5"/>
      <c r="M116" s="5"/>
      <c r="N116" s="5"/>
      <c r="O116" s="5"/>
      <c r="P116" s="5"/>
      <c r="Q116" s="5"/>
      <c r="R116" s="5"/>
      <c r="S116" s="5"/>
      <c r="T116" s="5"/>
      <c r="U116" s="5"/>
      <c r="V116" s="5"/>
      <c r="W116" s="5"/>
      <c r="X116" s="5"/>
      <c r="Y116" s="5"/>
      <c r="Z116" s="5"/>
      <c r="AA116" s="5"/>
    </row>
    <row r="117" spans="1:27" ht="15.75" customHeight="1">
      <c r="A117" s="98"/>
      <c r="B117" s="98"/>
      <c r="C117" s="98"/>
      <c r="D117" s="98"/>
      <c r="E117" s="98"/>
      <c r="F117" s="98"/>
      <c r="G117" s="98"/>
      <c r="H117" s="4"/>
      <c r="I117" s="5"/>
      <c r="J117" s="5"/>
      <c r="K117" s="5"/>
      <c r="L117" s="5"/>
      <c r="M117" s="5"/>
      <c r="N117" s="5"/>
      <c r="O117" s="5"/>
      <c r="P117" s="5"/>
      <c r="Q117" s="5"/>
      <c r="R117" s="5"/>
      <c r="S117" s="5"/>
      <c r="T117" s="5"/>
      <c r="U117" s="5"/>
      <c r="V117" s="5"/>
      <c r="W117" s="5"/>
      <c r="X117" s="5"/>
      <c r="Y117" s="5"/>
      <c r="Z117" s="5"/>
      <c r="AA117" s="5"/>
    </row>
    <row r="118" spans="1:27" ht="15.75" customHeight="1">
      <c r="A118" s="98"/>
      <c r="B118" s="98"/>
      <c r="C118" s="98"/>
      <c r="D118" s="98"/>
      <c r="E118" s="98"/>
      <c r="F118" s="98"/>
      <c r="G118" s="98"/>
      <c r="H118" s="4"/>
      <c r="I118" s="5"/>
      <c r="J118" s="5"/>
      <c r="K118" s="5"/>
      <c r="L118" s="5"/>
      <c r="M118" s="5"/>
      <c r="N118" s="5"/>
      <c r="O118" s="5"/>
      <c r="P118" s="5"/>
      <c r="Q118" s="5"/>
      <c r="R118" s="5"/>
      <c r="S118" s="5"/>
      <c r="T118" s="5"/>
      <c r="U118" s="5"/>
      <c r="V118" s="5"/>
      <c r="W118" s="5"/>
      <c r="X118" s="5"/>
      <c r="Y118" s="5"/>
      <c r="Z118" s="5"/>
      <c r="AA118" s="5"/>
    </row>
    <row r="119" spans="1:27" ht="15.75" customHeight="1">
      <c r="A119" s="98"/>
      <c r="B119" s="98"/>
      <c r="C119" s="98"/>
      <c r="D119" s="98"/>
      <c r="E119" s="98"/>
      <c r="F119" s="98"/>
      <c r="G119" s="98"/>
      <c r="H119" s="4"/>
      <c r="I119" s="5"/>
      <c r="J119" s="5"/>
      <c r="K119" s="5"/>
      <c r="L119" s="5"/>
      <c r="M119" s="5"/>
      <c r="N119" s="5"/>
      <c r="O119" s="5"/>
      <c r="P119" s="5"/>
      <c r="Q119" s="5"/>
      <c r="R119" s="5"/>
      <c r="S119" s="5"/>
      <c r="T119" s="5"/>
      <c r="U119" s="5"/>
      <c r="V119" s="5"/>
      <c r="W119" s="5"/>
      <c r="X119" s="5"/>
      <c r="Y119" s="5"/>
      <c r="Z119" s="5"/>
      <c r="AA119" s="5"/>
    </row>
    <row r="120" spans="1:27" ht="15.75" customHeight="1">
      <c r="A120" s="98"/>
      <c r="B120" s="98"/>
      <c r="C120" s="98"/>
      <c r="D120" s="98"/>
      <c r="E120" s="98"/>
      <c r="F120" s="98"/>
      <c r="G120" s="98"/>
      <c r="H120" s="4"/>
      <c r="I120" s="5"/>
      <c r="J120" s="5"/>
      <c r="K120" s="5"/>
      <c r="L120" s="5"/>
      <c r="M120" s="5"/>
      <c r="N120" s="5"/>
      <c r="O120" s="5"/>
      <c r="P120" s="5"/>
      <c r="Q120" s="5"/>
      <c r="R120" s="5"/>
      <c r="S120" s="5"/>
      <c r="T120" s="5"/>
      <c r="U120" s="5"/>
      <c r="V120" s="5"/>
      <c r="W120" s="5"/>
      <c r="X120" s="5"/>
      <c r="Y120" s="5"/>
      <c r="Z120" s="5"/>
      <c r="AA120" s="5"/>
    </row>
    <row r="121" spans="1:27" ht="15.75" customHeight="1">
      <c r="A121" s="98"/>
      <c r="B121" s="98"/>
      <c r="C121" s="98"/>
      <c r="D121" s="98"/>
      <c r="E121" s="98"/>
      <c r="F121" s="98"/>
      <c r="G121" s="98"/>
      <c r="H121" s="4"/>
      <c r="I121" s="5"/>
      <c r="J121" s="5"/>
      <c r="K121" s="5"/>
      <c r="L121" s="5"/>
      <c r="M121" s="5"/>
      <c r="N121" s="5"/>
      <c r="O121" s="5"/>
      <c r="P121" s="5"/>
      <c r="Q121" s="5"/>
      <c r="R121" s="5"/>
      <c r="S121" s="5"/>
      <c r="T121" s="5"/>
      <c r="U121" s="5"/>
      <c r="V121" s="5"/>
      <c r="W121" s="5"/>
      <c r="X121" s="5"/>
      <c r="Y121" s="5"/>
      <c r="Z121" s="5"/>
      <c r="AA121" s="5"/>
    </row>
    <row r="122" spans="1:27" ht="15.75" customHeight="1">
      <c r="A122" s="98"/>
      <c r="B122" s="98"/>
      <c r="C122" s="98"/>
      <c r="D122" s="98"/>
      <c r="E122" s="98"/>
      <c r="F122" s="98"/>
      <c r="G122" s="98"/>
      <c r="H122" s="4"/>
      <c r="I122" s="5"/>
      <c r="J122" s="5"/>
      <c r="K122" s="5"/>
      <c r="L122" s="5"/>
      <c r="M122" s="5"/>
      <c r="N122" s="5"/>
      <c r="O122" s="5"/>
      <c r="P122" s="5"/>
      <c r="Q122" s="5"/>
      <c r="R122" s="5"/>
      <c r="S122" s="5"/>
      <c r="T122" s="5"/>
      <c r="U122" s="5"/>
      <c r="V122" s="5"/>
      <c r="W122" s="5"/>
      <c r="X122" s="5"/>
      <c r="Y122" s="5"/>
      <c r="Z122" s="5"/>
      <c r="AA122" s="5"/>
    </row>
    <row r="123" spans="1:27" ht="15.75" customHeight="1">
      <c r="A123" s="98"/>
      <c r="B123" s="98"/>
      <c r="C123" s="98"/>
      <c r="D123" s="98"/>
      <c r="E123" s="98"/>
      <c r="F123" s="98"/>
      <c r="G123" s="98"/>
      <c r="H123" s="4"/>
      <c r="I123" s="5"/>
      <c r="J123" s="5"/>
      <c r="K123" s="5"/>
      <c r="L123" s="5"/>
      <c r="M123" s="5"/>
      <c r="N123" s="5"/>
      <c r="O123" s="5"/>
      <c r="P123" s="5"/>
      <c r="Q123" s="5"/>
      <c r="R123" s="5"/>
      <c r="S123" s="5"/>
      <c r="T123" s="5"/>
      <c r="U123" s="5"/>
      <c r="V123" s="5"/>
      <c r="W123" s="5"/>
      <c r="X123" s="5"/>
      <c r="Y123" s="5"/>
      <c r="Z123" s="5"/>
      <c r="AA123" s="5"/>
    </row>
    <row r="124" spans="1:27" ht="15.75" customHeight="1">
      <c r="A124" s="98"/>
      <c r="B124" s="98"/>
      <c r="C124" s="98"/>
      <c r="D124" s="98"/>
      <c r="E124" s="98"/>
      <c r="F124" s="98"/>
      <c r="G124" s="98"/>
      <c r="H124" s="4"/>
      <c r="I124" s="5"/>
      <c r="J124" s="5"/>
      <c r="K124" s="5"/>
      <c r="L124" s="5"/>
      <c r="M124" s="5"/>
      <c r="N124" s="5"/>
      <c r="O124" s="5"/>
      <c r="P124" s="5"/>
      <c r="Q124" s="5"/>
      <c r="R124" s="5"/>
      <c r="S124" s="5"/>
      <c r="T124" s="5"/>
      <c r="U124" s="5"/>
      <c r="V124" s="5"/>
      <c r="W124" s="5"/>
      <c r="X124" s="5"/>
      <c r="Y124" s="5"/>
      <c r="Z124" s="5"/>
      <c r="AA124" s="5"/>
    </row>
    <row r="125" spans="1:27" ht="15.75" customHeight="1">
      <c r="A125" s="98"/>
      <c r="B125" s="98"/>
      <c r="C125" s="98"/>
      <c r="D125" s="98"/>
      <c r="E125" s="98"/>
      <c r="F125" s="98"/>
      <c r="G125" s="98"/>
      <c r="H125" s="4"/>
      <c r="I125" s="5"/>
      <c r="J125" s="5"/>
      <c r="K125" s="5"/>
      <c r="L125" s="5"/>
      <c r="M125" s="5"/>
      <c r="N125" s="5"/>
      <c r="O125" s="5"/>
      <c r="P125" s="5"/>
      <c r="Q125" s="5"/>
      <c r="R125" s="5"/>
      <c r="S125" s="5"/>
      <c r="T125" s="5"/>
      <c r="U125" s="5"/>
      <c r="V125" s="5"/>
      <c r="W125" s="5"/>
      <c r="X125" s="5"/>
      <c r="Y125" s="5"/>
      <c r="Z125" s="5"/>
      <c r="AA125" s="5"/>
    </row>
    <row r="126" spans="1:27" ht="15.75" customHeight="1">
      <c r="A126" s="98"/>
      <c r="B126" s="98"/>
      <c r="C126" s="98"/>
      <c r="D126" s="98"/>
      <c r="E126" s="98"/>
      <c r="F126" s="98"/>
      <c r="G126" s="98"/>
      <c r="H126" s="4"/>
      <c r="I126" s="5"/>
      <c r="J126" s="5"/>
      <c r="K126" s="5"/>
      <c r="L126" s="5"/>
      <c r="M126" s="5"/>
      <c r="N126" s="5"/>
      <c r="O126" s="5"/>
      <c r="P126" s="5"/>
      <c r="Q126" s="5"/>
      <c r="R126" s="5"/>
      <c r="S126" s="5"/>
      <c r="T126" s="5"/>
      <c r="U126" s="5"/>
      <c r="V126" s="5"/>
      <c r="W126" s="5"/>
      <c r="X126" s="5"/>
      <c r="Y126" s="5"/>
      <c r="Z126" s="5"/>
      <c r="AA126" s="5"/>
    </row>
    <row r="127" spans="1:27" ht="15.75" customHeight="1">
      <c r="A127" s="98"/>
      <c r="B127" s="98"/>
      <c r="C127" s="98"/>
      <c r="D127" s="98"/>
      <c r="E127" s="98"/>
      <c r="F127" s="98"/>
      <c r="G127" s="98"/>
      <c r="H127" s="4"/>
      <c r="I127" s="5"/>
      <c r="J127" s="5"/>
      <c r="K127" s="5"/>
      <c r="L127" s="5"/>
      <c r="M127" s="5"/>
      <c r="N127" s="5"/>
      <c r="O127" s="5"/>
      <c r="P127" s="5"/>
      <c r="Q127" s="5"/>
      <c r="R127" s="5"/>
      <c r="S127" s="5"/>
      <c r="T127" s="5"/>
      <c r="U127" s="5"/>
      <c r="V127" s="5"/>
      <c r="W127" s="5"/>
      <c r="X127" s="5"/>
      <c r="Y127" s="5"/>
      <c r="Z127" s="5"/>
      <c r="AA127" s="5"/>
    </row>
    <row r="128" spans="1:27" ht="15.75" customHeight="1">
      <c r="A128" s="98"/>
      <c r="B128" s="98"/>
      <c r="C128" s="98"/>
      <c r="D128" s="98"/>
      <c r="E128" s="98"/>
      <c r="F128" s="98"/>
      <c r="G128" s="98"/>
      <c r="H128" s="4"/>
      <c r="I128" s="5"/>
      <c r="J128" s="5"/>
      <c r="K128" s="5"/>
      <c r="L128" s="5"/>
      <c r="M128" s="5"/>
      <c r="N128" s="5"/>
      <c r="O128" s="5"/>
      <c r="P128" s="5"/>
      <c r="Q128" s="5"/>
      <c r="R128" s="5"/>
      <c r="S128" s="5"/>
      <c r="T128" s="5"/>
      <c r="U128" s="5"/>
      <c r="V128" s="5"/>
      <c r="W128" s="5"/>
      <c r="X128" s="5"/>
      <c r="Y128" s="5"/>
      <c r="Z128" s="5"/>
      <c r="AA128" s="5"/>
    </row>
    <row r="129" spans="1:27" ht="15.75" customHeight="1">
      <c r="A129" s="98"/>
      <c r="B129" s="98"/>
      <c r="C129" s="98"/>
      <c r="D129" s="98"/>
      <c r="E129" s="98"/>
      <c r="F129" s="98"/>
      <c r="G129" s="98"/>
      <c r="H129" s="4"/>
      <c r="I129" s="5"/>
      <c r="J129" s="5"/>
      <c r="K129" s="5"/>
      <c r="L129" s="5"/>
      <c r="M129" s="5"/>
      <c r="N129" s="5"/>
      <c r="O129" s="5"/>
      <c r="P129" s="5"/>
      <c r="Q129" s="5"/>
      <c r="R129" s="5"/>
      <c r="S129" s="5"/>
      <c r="T129" s="5"/>
      <c r="U129" s="5"/>
      <c r="V129" s="5"/>
      <c r="W129" s="5"/>
      <c r="X129" s="5"/>
      <c r="Y129" s="5"/>
      <c r="Z129" s="5"/>
      <c r="AA129" s="5"/>
    </row>
    <row r="130" spans="1:27" ht="15.75" customHeight="1">
      <c r="A130" s="98"/>
      <c r="B130" s="98"/>
      <c r="C130" s="98"/>
      <c r="D130" s="98"/>
      <c r="E130" s="98"/>
      <c r="F130" s="98"/>
      <c r="G130" s="98"/>
      <c r="H130" s="4"/>
      <c r="I130" s="5"/>
      <c r="J130" s="5"/>
      <c r="K130" s="5"/>
      <c r="L130" s="5"/>
      <c r="M130" s="5"/>
      <c r="N130" s="5"/>
      <c r="O130" s="5"/>
      <c r="P130" s="5"/>
      <c r="Q130" s="5"/>
      <c r="R130" s="5"/>
      <c r="S130" s="5"/>
      <c r="T130" s="5"/>
      <c r="U130" s="5"/>
      <c r="V130" s="5"/>
      <c r="W130" s="5"/>
      <c r="X130" s="5"/>
      <c r="Y130" s="5"/>
      <c r="Z130" s="5"/>
      <c r="AA130" s="5"/>
    </row>
    <row r="131" spans="1:27" ht="15.75" customHeight="1">
      <c r="A131" s="98"/>
      <c r="B131" s="98"/>
      <c r="C131" s="98"/>
      <c r="D131" s="98"/>
      <c r="E131" s="98"/>
      <c r="F131" s="98"/>
      <c r="G131" s="98"/>
      <c r="H131" s="4"/>
      <c r="I131" s="5"/>
      <c r="J131" s="5"/>
      <c r="K131" s="5"/>
      <c r="L131" s="5"/>
      <c r="M131" s="5"/>
      <c r="N131" s="5"/>
      <c r="O131" s="5"/>
      <c r="P131" s="5"/>
      <c r="Q131" s="5"/>
      <c r="R131" s="5"/>
      <c r="S131" s="5"/>
      <c r="T131" s="5"/>
      <c r="U131" s="5"/>
      <c r="V131" s="5"/>
      <c r="W131" s="5"/>
      <c r="X131" s="5"/>
      <c r="Y131" s="5"/>
      <c r="Z131" s="5"/>
      <c r="AA131" s="5"/>
    </row>
    <row r="132" spans="1:27" ht="15.75" customHeight="1">
      <c r="A132" s="98"/>
      <c r="B132" s="98"/>
      <c r="C132" s="98"/>
      <c r="D132" s="98"/>
      <c r="E132" s="98"/>
      <c r="F132" s="98"/>
      <c r="G132" s="98"/>
      <c r="H132" s="4"/>
      <c r="I132" s="5"/>
      <c r="J132" s="5"/>
      <c r="K132" s="5"/>
      <c r="L132" s="5"/>
      <c r="M132" s="5"/>
      <c r="N132" s="5"/>
      <c r="O132" s="5"/>
      <c r="P132" s="5"/>
      <c r="Q132" s="5"/>
      <c r="R132" s="5"/>
      <c r="S132" s="5"/>
      <c r="T132" s="5"/>
      <c r="U132" s="5"/>
      <c r="V132" s="5"/>
      <c r="W132" s="5"/>
      <c r="X132" s="5"/>
      <c r="Y132" s="5"/>
      <c r="Z132" s="5"/>
      <c r="AA132" s="5"/>
    </row>
    <row r="133" spans="1:27" ht="15.75" customHeight="1">
      <c r="A133" s="98"/>
      <c r="B133" s="98"/>
      <c r="C133" s="98"/>
      <c r="D133" s="98"/>
      <c r="E133" s="98"/>
      <c r="F133" s="98"/>
      <c r="G133" s="98"/>
      <c r="H133" s="4"/>
      <c r="I133" s="5"/>
      <c r="J133" s="5"/>
      <c r="K133" s="5"/>
      <c r="L133" s="5"/>
      <c r="M133" s="5"/>
      <c r="N133" s="5"/>
      <c r="O133" s="5"/>
      <c r="P133" s="5"/>
      <c r="Q133" s="5"/>
      <c r="R133" s="5"/>
      <c r="S133" s="5"/>
      <c r="T133" s="5"/>
      <c r="U133" s="5"/>
      <c r="V133" s="5"/>
      <c r="W133" s="5"/>
      <c r="X133" s="5"/>
      <c r="Y133" s="5"/>
      <c r="Z133" s="5"/>
      <c r="AA133" s="5"/>
    </row>
    <row r="134" spans="1:27" ht="15.75" customHeight="1">
      <c r="A134" s="98"/>
      <c r="B134" s="98"/>
      <c r="C134" s="98"/>
      <c r="D134" s="98"/>
      <c r="E134" s="98"/>
      <c r="F134" s="98"/>
      <c r="G134" s="98"/>
      <c r="H134" s="4"/>
      <c r="I134" s="5"/>
      <c r="J134" s="5"/>
      <c r="K134" s="5"/>
      <c r="L134" s="5"/>
      <c r="M134" s="5"/>
      <c r="N134" s="5"/>
      <c r="O134" s="5"/>
      <c r="P134" s="5"/>
      <c r="Q134" s="5"/>
      <c r="R134" s="5"/>
      <c r="S134" s="5"/>
      <c r="T134" s="5"/>
      <c r="U134" s="5"/>
      <c r="V134" s="5"/>
      <c r="W134" s="5"/>
      <c r="X134" s="5"/>
      <c r="Y134" s="5"/>
      <c r="Z134" s="5"/>
      <c r="AA134" s="5"/>
    </row>
    <row r="135" spans="1:27" ht="15.75" customHeight="1">
      <c r="A135" s="98"/>
      <c r="B135" s="98"/>
      <c r="C135" s="98"/>
      <c r="D135" s="98"/>
      <c r="E135" s="98"/>
      <c r="F135" s="98"/>
      <c r="G135" s="98"/>
      <c r="H135" s="4"/>
      <c r="I135" s="5"/>
      <c r="J135" s="5"/>
      <c r="K135" s="5"/>
      <c r="L135" s="5"/>
      <c r="M135" s="5"/>
      <c r="N135" s="5"/>
      <c r="O135" s="5"/>
      <c r="P135" s="5"/>
      <c r="Q135" s="5"/>
      <c r="R135" s="5"/>
      <c r="S135" s="5"/>
      <c r="T135" s="5"/>
      <c r="U135" s="5"/>
      <c r="V135" s="5"/>
      <c r="W135" s="5"/>
      <c r="X135" s="5"/>
      <c r="Y135" s="5"/>
      <c r="Z135" s="5"/>
      <c r="AA135" s="5"/>
    </row>
    <row r="136" spans="1:27" ht="15.75" customHeight="1">
      <c r="A136" s="98"/>
      <c r="B136" s="98"/>
      <c r="C136" s="98"/>
      <c r="D136" s="98"/>
      <c r="E136" s="98"/>
      <c r="F136" s="98"/>
      <c r="G136" s="98"/>
      <c r="H136" s="4"/>
      <c r="I136" s="5"/>
      <c r="J136" s="5"/>
      <c r="K136" s="5"/>
      <c r="L136" s="5"/>
      <c r="M136" s="5"/>
      <c r="N136" s="5"/>
      <c r="O136" s="5"/>
      <c r="P136" s="5"/>
      <c r="Q136" s="5"/>
      <c r="R136" s="5"/>
      <c r="S136" s="5"/>
      <c r="T136" s="5"/>
      <c r="U136" s="5"/>
      <c r="V136" s="5"/>
      <c r="W136" s="5"/>
      <c r="X136" s="5"/>
      <c r="Y136" s="5"/>
      <c r="Z136" s="5"/>
      <c r="AA136" s="5"/>
    </row>
    <row r="137" spans="1:27" ht="15.75" customHeight="1">
      <c r="A137" s="98"/>
      <c r="B137" s="98"/>
      <c r="C137" s="98"/>
      <c r="D137" s="98"/>
      <c r="E137" s="98"/>
      <c r="F137" s="98"/>
      <c r="G137" s="98"/>
      <c r="H137" s="4"/>
      <c r="I137" s="5"/>
      <c r="J137" s="5"/>
      <c r="K137" s="5"/>
      <c r="L137" s="5"/>
      <c r="M137" s="5"/>
      <c r="N137" s="5"/>
      <c r="O137" s="5"/>
      <c r="P137" s="5"/>
      <c r="Q137" s="5"/>
      <c r="R137" s="5"/>
      <c r="S137" s="5"/>
      <c r="T137" s="5"/>
      <c r="U137" s="5"/>
      <c r="V137" s="5"/>
      <c r="W137" s="5"/>
      <c r="X137" s="5"/>
      <c r="Y137" s="5"/>
      <c r="Z137" s="5"/>
      <c r="AA137" s="5"/>
    </row>
    <row r="138" spans="1:27" ht="15.75" customHeight="1">
      <c r="A138" s="98"/>
      <c r="B138" s="98"/>
      <c r="C138" s="98"/>
      <c r="D138" s="98"/>
      <c r="E138" s="98"/>
      <c r="F138" s="98"/>
      <c r="G138" s="98"/>
      <c r="H138" s="4"/>
      <c r="I138" s="5"/>
      <c r="J138" s="5"/>
      <c r="K138" s="5"/>
      <c r="L138" s="5"/>
      <c r="M138" s="5"/>
      <c r="N138" s="5"/>
      <c r="O138" s="5"/>
      <c r="P138" s="5"/>
      <c r="Q138" s="5"/>
      <c r="R138" s="5"/>
      <c r="S138" s="5"/>
      <c r="T138" s="5"/>
      <c r="U138" s="5"/>
      <c r="V138" s="5"/>
      <c r="W138" s="5"/>
      <c r="X138" s="5"/>
      <c r="Y138" s="5"/>
      <c r="Z138" s="5"/>
      <c r="AA138" s="5"/>
    </row>
    <row r="139" spans="1:27" ht="15.75" customHeight="1">
      <c r="A139" s="98"/>
      <c r="B139" s="98"/>
      <c r="C139" s="98"/>
      <c r="D139" s="98"/>
      <c r="E139" s="98"/>
      <c r="F139" s="98"/>
      <c r="G139" s="98"/>
      <c r="H139" s="4"/>
      <c r="I139" s="5"/>
      <c r="J139" s="5"/>
      <c r="K139" s="5"/>
      <c r="L139" s="5"/>
      <c r="M139" s="5"/>
      <c r="N139" s="5"/>
      <c r="O139" s="5"/>
      <c r="P139" s="5"/>
      <c r="Q139" s="5"/>
      <c r="R139" s="5"/>
      <c r="S139" s="5"/>
      <c r="T139" s="5"/>
      <c r="U139" s="5"/>
      <c r="V139" s="5"/>
      <c r="W139" s="5"/>
      <c r="X139" s="5"/>
      <c r="Y139" s="5"/>
      <c r="Z139" s="5"/>
      <c r="AA139" s="5"/>
    </row>
    <row r="140" spans="1:27" ht="15.75" customHeight="1">
      <c r="A140" s="98"/>
      <c r="B140" s="98"/>
      <c r="C140" s="98"/>
      <c r="D140" s="98"/>
      <c r="E140" s="98"/>
      <c r="F140" s="98"/>
      <c r="G140" s="98"/>
      <c r="H140" s="4"/>
      <c r="I140" s="5"/>
      <c r="J140" s="5"/>
      <c r="K140" s="5"/>
      <c r="L140" s="5"/>
      <c r="M140" s="5"/>
      <c r="N140" s="5"/>
      <c r="O140" s="5"/>
      <c r="P140" s="5"/>
      <c r="Q140" s="5"/>
      <c r="R140" s="5"/>
      <c r="S140" s="5"/>
      <c r="T140" s="5"/>
      <c r="U140" s="5"/>
      <c r="V140" s="5"/>
      <c r="W140" s="5"/>
      <c r="X140" s="5"/>
      <c r="Y140" s="5"/>
      <c r="Z140" s="5"/>
      <c r="AA140" s="5"/>
    </row>
    <row r="141" spans="1:27" ht="15.75" customHeight="1">
      <c r="A141" s="98"/>
      <c r="B141" s="98"/>
      <c r="C141" s="98"/>
      <c r="D141" s="98"/>
      <c r="E141" s="98"/>
      <c r="F141" s="98"/>
      <c r="G141" s="98"/>
      <c r="H141" s="4"/>
      <c r="I141" s="5"/>
      <c r="J141" s="5"/>
      <c r="K141" s="5"/>
      <c r="L141" s="5"/>
      <c r="M141" s="5"/>
      <c r="N141" s="5"/>
      <c r="O141" s="5"/>
      <c r="P141" s="5"/>
      <c r="Q141" s="5"/>
      <c r="R141" s="5"/>
      <c r="S141" s="5"/>
      <c r="T141" s="5"/>
      <c r="U141" s="5"/>
      <c r="V141" s="5"/>
      <c r="W141" s="5"/>
      <c r="X141" s="5"/>
      <c r="Y141" s="5"/>
      <c r="Z141" s="5"/>
      <c r="AA141" s="5"/>
    </row>
    <row r="142" spans="1:27" ht="15.75" customHeight="1">
      <c r="A142" s="98"/>
      <c r="B142" s="98"/>
      <c r="C142" s="98"/>
      <c r="D142" s="98"/>
      <c r="E142" s="98"/>
      <c r="F142" s="98"/>
      <c r="G142" s="98"/>
      <c r="H142" s="4"/>
      <c r="I142" s="5"/>
      <c r="J142" s="5"/>
      <c r="K142" s="5"/>
      <c r="L142" s="5"/>
      <c r="M142" s="5"/>
      <c r="N142" s="5"/>
      <c r="O142" s="5"/>
      <c r="P142" s="5"/>
      <c r="Q142" s="5"/>
      <c r="R142" s="5"/>
      <c r="S142" s="5"/>
      <c r="T142" s="5"/>
      <c r="U142" s="5"/>
      <c r="V142" s="5"/>
      <c r="W142" s="5"/>
      <c r="X142" s="5"/>
      <c r="Y142" s="5"/>
      <c r="Z142" s="5"/>
      <c r="AA142" s="5"/>
    </row>
    <row r="143" spans="1:27" ht="15.75" customHeight="1">
      <c r="A143" s="98"/>
      <c r="B143" s="98"/>
      <c r="C143" s="98"/>
      <c r="D143" s="98"/>
      <c r="E143" s="98"/>
      <c r="F143" s="98"/>
      <c r="G143" s="98"/>
      <c r="H143" s="4"/>
      <c r="I143" s="5"/>
      <c r="J143" s="5"/>
      <c r="K143" s="5"/>
      <c r="L143" s="5"/>
      <c r="M143" s="5"/>
      <c r="N143" s="5"/>
      <c r="O143" s="5"/>
      <c r="P143" s="5"/>
      <c r="Q143" s="5"/>
      <c r="R143" s="5"/>
      <c r="S143" s="5"/>
      <c r="T143" s="5"/>
      <c r="U143" s="5"/>
      <c r="V143" s="5"/>
      <c r="W143" s="5"/>
      <c r="X143" s="5"/>
      <c r="Y143" s="5"/>
      <c r="Z143" s="5"/>
      <c r="AA143" s="5"/>
    </row>
    <row r="144" spans="1:27" ht="15.75" customHeight="1">
      <c r="A144" s="98"/>
      <c r="B144" s="98"/>
      <c r="C144" s="98"/>
      <c r="D144" s="98"/>
      <c r="E144" s="98"/>
      <c r="F144" s="98"/>
      <c r="G144" s="98"/>
      <c r="H144" s="4"/>
      <c r="I144" s="5"/>
      <c r="J144" s="5"/>
      <c r="K144" s="5"/>
      <c r="L144" s="5"/>
      <c r="M144" s="5"/>
      <c r="N144" s="5"/>
      <c r="O144" s="5"/>
      <c r="P144" s="5"/>
      <c r="Q144" s="5"/>
      <c r="R144" s="5"/>
      <c r="S144" s="5"/>
      <c r="T144" s="5"/>
      <c r="U144" s="5"/>
      <c r="V144" s="5"/>
      <c r="W144" s="5"/>
      <c r="X144" s="5"/>
      <c r="Y144" s="5"/>
      <c r="Z144" s="5"/>
      <c r="AA144" s="5"/>
    </row>
    <row r="145" spans="1:27" ht="15.75" customHeight="1">
      <c r="A145" s="98"/>
      <c r="B145" s="98"/>
      <c r="C145" s="98"/>
      <c r="D145" s="98"/>
      <c r="E145" s="98"/>
      <c r="F145" s="98"/>
      <c r="G145" s="98"/>
      <c r="H145" s="4"/>
      <c r="I145" s="5"/>
      <c r="J145" s="5"/>
      <c r="K145" s="5"/>
      <c r="L145" s="5"/>
      <c r="M145" s="5"/>
      <c r="N145" s="5"/>
      <c r="O145" s="5"/>
      <c r="P145" s="5"/>
      <c r="Q145" s="5"/>
      <c r="R145" s="5"/>
      <c r="S145" s="5"/>
      <c r="T145" s="5"/>
      <c r="U145" s="5"/>
      <c r="V145" s="5"/>
      <c r="W145" s="5"/>
      <c r="X145" s="5"/>
      <c r="Y145" s="5"/>
      <c r="Z145" s="5"/>
      <c r="AA145" s="5"/>
    </row>
    <row r="146" spans="1:27" ht="15.75" customHeight="1">
      <c r="A146" s="98"/>
      <c r="B146" s="98"/>
      <c r="C146" s="98"/>
      <c r="D146" s="98"/>
      <c r="E146" s="98"/>
      <c r="F146" s="98"/>
      <c r="G146" s="98"/>
      <c r="H146" s="4"/>
      <c r="I146" s="5"/>
      <c r="J146" s="5"/>
      <c r="K146" s="5"/>
      <c r="L146" s="5"/>
      <c r="M146" s="5"/>
      <c r="N146" s="5"/>
      <c r="O146" s="5"/>
      <c r="P146" s="5"/>
      <c r="Q146" s="5"/>
      <c r="R146" s="5"/>
      <c r="S146" s="5"/>
      <c r="T146" s="5"/>
      <c r="U146" s="5"/>
      <c r="V146" s="5"/>
      <c r="W146" s="5"/>
      <c r="X146" s="5"/>
      <c r="Y146" s="5"/>
      <c r="Z146" s="5"/>
      <c r="AA146" s="5"/>
    </row>
    <row r="147" spans="1:27" ht="15.75" customHeight="1">
      <c r="A147" s="98"/>
      <c r="B147" s="98"/>
      <c r="C147" s="98"/>
      <c r="D147" s="98"/>
      <c r="E147" s="98"/>
      <c r="F147" s="98"/>
      <c r="G147" s="98"/>
      <c r="H147" s="4"/>
      <c r="I147" s="5"/>
      <c r="J147" s="5"/>
      <c r="K147" s="5"/>
      <c r="L147" s="5"/>
      <c r="M147" s="5"/>
      <c r="N147" s="5"/>
      <c r="O147" s="5"/>
      <c r="P147" s="5"/>
      <c r="Q147" s="5"/>
      <c r="R147" s="5"/>
      <c r="S147" s="5"/>
      <c r="T147" s="5"/>
      <c r="U147" s="5"/>
      <c r="V147" s="5"/>
      <c r="W147" s="5"/>
      <c r="X147" s="5"/>
      <c r="Y147" s="5"/>
      <c r="Z147" s="5"/>
      <c r="AA147" s="5"/>
    </row>
    <row r="148" spans="1:27" ht="15.75" customHeight="1">
      <c r="A148" s="98"/>
      <c r="B148" s="98"/>
      <c r="C148" s="98"/>
      <c r="D148" s="98"/>
      <c r="E148" s="98"/>
      <c r="F148" s="98"/>
      <c r="G148" s="98"/>
      <c r="H148" s="4"/>
      <c r="I148" s="5"/>
      <c r="J148" s="5"/>
      <c r="K148" s="5"/>
      <c r="L148" s="5"/>
      <c r="M148" s="5"/>
      <c r="N148" s="5"/>
      <c r="O148" s="5"/>
      <c r="P148" s="5"/>
      <c r="Q148" s="5"/>
      <c r="R148" s="5"/>
      <c r="S148" s="5"/>
      <c r="T148" s="5"/>
      <c r="U148" s="5"/>
      <c r="V148" s="5"/>
      <c r="W148" s="5"/>
      <c r="X148" s="5"/>
      <c r="Y148" s="5"/>
      <c r="Z148" s="5"/>
      <c r="AA148" s="5"/>
    </row>
    <row r="149" spans="1:27" ht="15.75" customHeight="1">
      <c r="A149" s="98"/>
      <c r="B149" s="98"/>
      <c r="C149" s="98"/>
      <c r="D149" s="98"/>
      <c r="E149" s="98"/>
      <c r="F149" s="98"/>
      <c r="G149" s="98"/>
      <c r="H149" s="4"/>
      <c r="I149" s="5"/>
      <c r="J149" s="5"/>
      <c r="K149" s="5"/>
      <c r="L149" s="5"/>
      <c r="M149" s="5"/>
      <c r="N149" s="5"/>
      <c r="O149" s="5"/>
      <c r="P149" s="5"/>
      <c r="Q149" s="5"/>
      <c r="R149" s="5"/>
      <c r="S149" s="5"/>
      <c r="T149" s="5"/>
      <c r="U149" s="5"/>
      <c r="V149" s="5"/>
      <c r="W149" s="5"/>
      <c r="X149" s="5"/>
      <c r="Y149" s="5"/>
      <c r="Z149" s="5"/>
      <c r="AA149" s="5"/>
    </row>
    <row r="150" spans="1:27" ht="15.75" customHeight="1">
      <c r="A150" s="98"/>
      <c r="B150" s="98"/>
      <c r="C150" s="98"/>
      <c r="D150" s="98"/>
      <c r="E150" s="98"/>
      <c r="F150" s="98"/>
      <c r="G150" s="98"/>
      <c r="H150" s="4"/>
      <c r="I150" s="5"/>
      <c r="J150" s="5"/>
      <c r="K150" s="5"/>
      <c r="L150" s="5"/>
      <c r="M150" s="5"/>
      <c r="N150" s="5"/>
      <c r="O150" s="5"/>
      <c r="P150" s="5"/>
      <c r="Q150" s="5"/>
      <c r="R150" s="5"/>
      <c r="S150" s="5"/>
      <c r="T150" s="5"/>
      <c r="U150" s="5"/>
      <c r="V150" s="5"/>
      <c r="W150" s="5"/>
      <c r="X150" s="5"/>
      <c r="Y150" s="5"/>
      <c r="Z150" s="5"/>
      <c r="AA150" s="5"/>
    </row>
    <row r="151" spans="1:27" ht="15.75" customHeight="1">
      <c r="A151" s="98"/>
      <c r="B151" s="98"/>
      <c r="C151" s="98"/>
      <c r="D151" s="98"/>
      <c r="E151" s="98"/>
      <c r="F151" s="98"/>
      <c r="G151" s="98"/>
      <c r="H151" s="4"/>
      <c r="I151" s="5"/>
      <c r="J151" s="5"/>
      <c r="K151" s="5"/>
      <c r="L151" s="5"/>
      <c r="M151" s="5"/>
      <c r="N151" s="5"/>
      <c r="O151" s="5"/>
      <c r="P151" s="5"/>
      <c r="Q151" s="5"/>
      <c r="R151" s="5"/>
      <c r="S151" s="5"/>
      <c r="T151" s="5"/>
      <c r="U151" s="5"/>
      <c r="V151" s="5"/>
      <c r="W151" s="5"/>
      <c r="X151" s="5"/>
      <c r="Y151" s="5"/>
      <c r="Z151" s="5"/>
      <c r="AA151" s="5"/>
    </row>
    <row r="152" spans="1:27" ht="15.75" customHeight="1">
      <c r="A152" s="98"/>
      <c r="B152" s="98"/>
      <c r="C152" s="98"/>
      <c r="D152" s="98"/>
      <c r="E152" s="98"/>
      <c r="F152" s="98"/>
      <c r="G152" s="98"/>
      <c r="H152" s="4"/>
      <c r="I152" s="5"/>
      <c r="J152" s="5"/>
      <c r="K152" s="5"/>
      <c r="L152" s="5"/>
      <c r="M152" s="5"/>
      <c r="N152" s="5"/>
      <c r="O152" s="5"/>
      <c r="P152" s="5"/>
      <c r="Q152" s="5"/>
      <c r="R152" s="5"/>
      <c r="S152" s="5"/>
      <c r="T152" s="5"/>
      <c r="U152" s="5"/>
      <c r="V152" s="5"/>
      <c r="W152" s="5"/>
      <c r="X152" s="5"/>
      <c r="Y152" s="5"/>
      <c r="Z152" s="5"/>
      <c r="AA152" s="5"/>
    </row>
    <row r="153" spans="1:27" ht="15.75" customHeight="1">
      <c r="A153" s="98"/>
      <c r="B153" s="98"/>
      <c r="C153" s="98"/>
      <c r="D153" s="98"/>
      <c r="E153" s="98"/>
      <c r="F153" s="98"/>
      <c r="G153" s="98"/>
      <c r="H153" s="4"/>
      <c r="I153" s="5"/>
      <c r="J153" s="5"/>
      <c r="K153" s="5"/>
      <c r="L153" s="5"/>
      <c r="M153" s="5"/>
      <c r="N153" s="5"/>
      <c r="O153" s="5"/>
      <c r="P153" s="5"/>
      <c r="Q153" s="5"/>
      <c r="R153" s="5"/>
      <c r="S153" s="5"/>
      <c r="T153" s="5"/>
      <c r="U153" s="5"/>
      <c r="V153" s="5"/>
      <c r="W153" s="5"/>
      <c r="X153" s="5"/>
      <c r="Y153" s="5"/>
      <c r="Z153" s="5"/>
      <c r="AA153" s="5"/>
    </row>
    <row r="154" spans="1:27" ht="15.75" customHeight="1">
      <c r="A154" s="98"/>
      <c r="B154" s="98"/>
      <c r="C154" s="98"/>
      <c r="D154" s="98"/>
      <c r="E154" s="98"/>
      <c r="F154" s="98"/>
      <c r="G154" s="98"/>
      <c r="H154" s="4"/>
      <c r="I154" s="5"/>
      <c r="J154" s="5"/>
      <c r="K154" s="5"/>
      <c r="L154" s="5"/>
      <c r="M154" s="5"/>
      <c r="N154" s="5"/>
      <c r="O154" s="5"/>
      <c r="P154" s="5"/>
      <c r="Q154" s="5"/>
      <c r="R154" s="5"/>
      <c r="S154" s="5"/>
      <c r="T154" s="5"/>
      <c r="U154" s="5"/>
      <c r="V154" s="5"/>
      <c r="W154" s="5"/>
      <c r="X154" s="5"/>
      <c r="Y154" s="5"/>
      <c r="Z154" s="5"/>
      <c r="AA154" s="5"/>
    </row>
    <row r="155" spans="1:27" ht="15.75" customHeight="1">
      <c r="A155" s="98"/>
      <c r="B155" s="98"/>
      <c r="C155" s="98"/>
      <c r="D155" s="98"/>
      <c r="E155" s="98"/>
      <c r="F155" s="98"/>
      <c r="G155" s="98"/>
      <c r="H155" s="4"/>
      <c r="I155" s="5"/>
      <c r="J155" s="5"/>
      <c r="K155" s="5"/>
      <c r="L155" s="5"/>
      <c r="M155" s="5"/>
      <c r="N155" s="5"/>
      <c r="O155" s="5"/>
      <c r="P155" s="5"/>
      <c r="Q155" s="5"/>
      <c r="R155" s="5"/>
      <c r="S155" s="5"/>
      <c r="T155" s="5"/>
      <c r="U155" s="5"/>
      <c r="V155" s="5"/>
      <c r="W155" s="5"/>
      <c r="X155" s="5"/>
      <c r="Y155" s="5"/>
      <c r="Z155" s="5"/>
      <c r="AA155" s="5"/>
    </row>
    <row r="156" spans="1:27" ht="15.75" customHeight="1">
      <c r="A156" s="98"/>
      <c r="B156" s="98"/>
      <c r="C156" s="98"/>
      <c r="D156" s="98"/>
      <c r="E156" s="98"/>
      <c r="F156" s="98"/>
      <c r="G156" s="98"/>
      <c r="H156" s="4"/>
      <c r="I156" s="5"/>
      <c r="J156" s="5"/>
      <c r="K156" s="5"/>
      <c r="L156" s="5"/>
      <c r="M156" s="5"/>
      <c r="N156" s="5"/>
      <c r="O156" s="5"/>
      <c r="P156" s="5"/>
      <c r="Q156" s="5"/>
      <c r="R156" s="5"/>
      <c r="S156" s="5"/>
      <c r="T156" s="5"/>
      <c r="U156" s="5"/>
      <c r="V156" s="5"/>
      <c r="W156" s="5"/>
      <c r="X156" s="5"/>
      <c r="Y156" s="5"/>
      <c r="Z156" s="5"/>
      <c r="AA156" s="5"/>
    </row>
    <row r="157" spans="1:27" ht="15.75" customHeight="1">
      <c r="A157" s="98"/>
      <c r="B157" s="98"/>
      <c r="C157" s="98"/>
      <c r="D157" s="98"/>
      <c r="E157" s="98"/>
      <c r="F157" s="98"/>
      <c r="G157" s="98"/>
      <c r="H157" s="4"/>
      <c r="I157" s="5"/>
      <c r="J157" s="5"/>
      <c r="K157" s="5"/>
      <c r="L157" s="5"/>
      <c r="M157" s="5"/>
      <c r="N157" s="5"/>
      <c r="O157" s="5"/>
      <c r="P157" s="5"/>
      <c r="Q157" s="5"/>
      <c r="R157" s="5"/>
      <c r="S157" s="5"/>
      <c r="T157" s="5"/>
      <c r="U157" s="5"/>
      <c r="V157" s="5"/>
      <c r="W157" s="5"/>
      <c r="X157" s="5"/>
      <c r="Y157" s="5"/>
      <c r="Z157" s="5"/>
      <c r="AA157" s="5"/>
    </row>
    <row r="158" spans="1:27" ht="15.75" customHeight="1">
      <c r="A158" s="98"/>
      <c r="B158" s="98"/>
      <c r="C158" s="98"/>
      <c r="D158" s="98"/>
      <c r="E158" s="98"/>
      <c r="F158" s="98"/>
      <c r="G158" s="98"/>
      <c r="H158" s="4"/>
      <c r="I158" s="5"/>
      <c r="J158" s="5"/>
      <c r="K158" s="5"/>
      <c r="L158" s="5"/>
      <c r="M158" s="5"/>
      <c r="N158" s="5"/>
      <c r="O158" s="5"/>
      <c r="P158" s="5"/>
      <c r="Q158" s="5"/>
      <c r="R158" s="5"/>
      <c r="S158" s="5"/>
      <c r="T158" s="5"/>
      <c r="U158" s="5"/>
      <c r="V158" s="5"/>
      <c r="W158" s="5"/>
      <c r="X158" s="5"/>
      <c r="Y158" s="5"/>
      <c r="Z158" s="5"/>
      <c r="AA158" s="5"/>
    </row>
    <row r="159" spans="1:27" ht="15.75" customHeight="1">
      <c r="A159" s="98"/>
      <c r="B159" s="98"/>
      <c r="C159" s="98"/>
      <c r="D159" s="98"/>
      <c r="E159" s="98"/>
      <c r="F159" s="98"/>
      <c r="G159" s="98"/>
      <c r="H159" s="4"/>
      <c r="I159" s="5"/>
      <c r="J159" s="5"/>
      <c r="K159" s="5"/>
      <c r="L159" s="5"/>
      <c r="M159" s="5"/>
      <c r="N159" s="5"/>
      <c r="O159" s="5"/>
      <c r="P159" s="5"/>
      <c r="Q159" s="5"/>
      <c r="R159" s="5"/>
      <c r="S159" s="5"/>
      <c r="T159" s="5"/>
      <c r="U159" s="5"/>
      <c r="V159" s="5"/>
      <c r="W159" s="5"/>
      <c r="X159" s="5"/>
      <c r="Y159" s="5"/>
      <c r="Z159" s="5"/>
      <c r="AA159" s="5"/>
    </row>
    <row r="160" spans="1:27" ht="15.75" customHeight="1">
      <c r="A160" s="98"/>
      <c r="B160" s="98"/>
      <c r="C160" s="98"/>
      <c r="D160" s="98"/>
      <c r="E160" s="98"/>
      <c r="F160" s="98"/>
      <c r="G160" s="98"/>
      <c r="H160" s="4"/>
      <c r="I160" s="5"/>
      <c r="J160" s="5"/>
      <c r="K160" s="5"/>
      <c r="L160" s="5"/>
      <c r="M160" s="5"/>
      <c r="N160" s="5"/>
      <c r="O160" s="5"/>
      <c r="P160" s="5"/>
      <c r="Q160" s="5"/>
      <c r="R160" s="5"/>
      <c r="S160" s="5"/>
      <c r="T160" s="5"/>
      <c r="U160" s="5"/>
      <c r="V160" s="5"/>
      <c r="W160" s="5"/>
      <c r="X160" s="5"/>
      <c r="Y160" s="5"/>
      <c r="Z160" s="5"/>
      <c r="AA160" s="5"/>
    </row>
    <row r="161" spans="1:27" ht="15.75" customHeight="1">
      <c r="A161" s="98"/>
      <c r="B161" s="98"/>
      <c r="C161" s="98"/>
      <c r="D161" s="98"/>
      <c r="E161" s="98"/>
      <c r="F161" s="98"/>
      <c r="G161" s="98"/>
      <c r="H161" s="4"/>
      <c r="I161" s="5"/>
      <c r="J161" s="5"/>
      <c r="K161" s="5"/>
      <c r="L161" s="5"/>
      <c r="M161" s="5"/>
      <c r="N161" s="5"/>
      <c r="O161" s="5"/>
      <c r="P161" s="5"/>
      <c r="Q161" s="5"/>
      <c r="R161" s="5"/>
      <c r="S161" s="5"/>
      <c r="T161" s="5"/>
      <c r="U161" s="5"/>
      <c r="V161" s="5"/>
      <c r="W161" s="5"/>
      <c r="X161" s="5"/>
      <c r="Y161" s="5"/>
      <c r="Z161" s="5"/>
      <c r="AA161" s="5"/>
    </row>
    <row r="162" spans="1:27" ht="15.75" customHeight="1">
      <c r="A162" s="98"/>
      <c r="B162" s="98"/>
      <c r="C162" s="98"/>
      <c r="D162" s="98"/>
      <c r="E162" s="98"/>
      <c r="F162" s="98"/>
      <c r="G162" s="98"/>
      <c r="H162" s="4"/>
      <c r="I162" s="5"/>
      <c r="J162" s="5"/>
      <c r="K162" s="5"/>
      <c r="L162" s="5"/>
      <c r="M162" s="5"/>
      <c r="N162" s="5"/>
      <c r="O162" s="5"/>
      <c r="P162" s="5"/>
      <c r="Q162" s="5"/>
      <c r="R162" s="5"/>
      <c r="S162" s="5"/>
      <c r="T162" s="5"/>
      <c r="U162" s="5"/>
      <c r="V162" s="5"/>
      <c r="W162" s="5"/>
      <c r="X162" s="5"/>
      <c r="Y162" s="5"/>
      <c r="Z162" s="5"/>
      <c r="AA162" s="5"/>
    </row>
    <row r="163" spans="1:27" ht="15.75" customHeight="1">
      <c r="A163" s="98"/>
      <c r="B163" s="98"/>
      <c r="C163" s="98"/>
      <c r="D163" s="98"/>
      <c r="E163" s="98"/>
      <c r="F163" s="98"/>
      <c r="G163" s="98"/>
      <c r="H163" s="4"/>
      <c r="I163" s="5"/>
      <c r="J163" s="5"/>
      <c r="K163" s="5"/>
      <c r="L163" s="5"/>
      <c r="M163" s="5"/>
      <c r="N163" s="5"/>
      <c r="O163" s="5"/>
      <c r="P163" s="5"/>
      <c r="Q163" s="5"/>
      <c r="R163" s="5"/>
      <c r="S163" s="5"/>
      <c r="T163" s="5"/>
      <c r="U163" s="5"/>
      <c r="V163" s="5"/>
      <c r="W163" s="5"/>
      <c r="X163" s="5"/>
      <c r="Y163" s="5"/>
      <c r="Z163" s="5"/>
      <c r="AA163" s="5"/>
    </row>
    <row r="164" spans="1:27" ht="15.75" customHeight="1">
      <c r="A164" s="98"/>
      <c r="B164" s="98"/>
      <c r="C164" s="98"/>
      <c r="D164" s="98"/>
      <c r="E164" s="98"/>
      <c r="F164" s="98"/>
      <c r="G164" s="98"/>
      <c r="H164" s="4"/>
      <c r="I164" s="5"/>
      <c r="J164" s="5"/>
      <c r="K164" s="5"/>
      <c r="L164" s="5"/>
      <c r="M164" s="5"/>
      <c r="N164" s="5"/>
      <c r="O164" s="5"/>
      <c r="P164" s="5"/>
      <c r="Q164" s="5"/>
      <c r="R164" s="5"/>
      <c r="S164" s="5"/>
      <c r="T164" s="5"/>
      <c r="U164" s="5"/>
      <c r="V164" s="5"/>
      <c r="W164" s="5"/>
      <c r="X164" s="5"/>
      <c r="Y164" s="5"/>
      <c r="Z164" s="5"/>
      <c r="AA164" s="5"/>
    </row>
    <row r="165" spans="1:27" ht="15.75" customHeight="1">
      <c r="A165" s="98"/>
      <c r="B165" s="98"/>
      <c r="C165" s="98"/>
      <c r="D165" s="98"/>
      <c r="E165" s="98"/>
      <c r="F165" s="98"/>
      <c r="G165" s="98"/>
      <c r="H165" s="4"/>
      <c r="I165" s="5"/>
      <c r="J165" s="5"/>
      <c r="K165" s="5"/>
      <c r="L165" s="5"/>
      <c r="M165" s="5"/>
      <c r="N165" s="5"/>
      <c r="O165" s="5"/>
      <c r="P165" s="5"/>
      <c r="Q165" s="5"/>
      <c r="R165" s="5"/>
      <c r="S165" s="5"/>
      <c r="T165" s="5"/>
      <c r="U165" s="5"/>
      <c r="V165" s="5"/>
      <c r="W165" s="5"/>
      <c r="X165" s="5"/>
      <c r="Y165" s="5"/>
      <c r="Z165" s="5"/>
      <c r="AA165" s="5"/>
    </row>
    <row r="166" spans="1:27" ht="15.75" customHeight="1">
      <c r="A166" s="98"/>
      <c r="B166" s="98"/>
      <c r="C166" s="98"/>
      <c r="D166" s="98"/>
      <c r="E166" s="98"/>
      <c r="F166" s="98"/>
      <c r="G166" s="98"/>
      <c r="H166" s="4"/>
      <c r="I166" s="5"/>
      <c r="J166" s="5"/>
      <c r="K166" s="5"/>
      <c r="L166" s="5"/>
      <c r="M166" s="5"/>
      <c r="N166" s="5"/>
      <c r="O166" s="5"/>
      <c r="P166" s="5"/>
      <c r="Q166" s="5"/>
      <c r="R166" s="5"/>
      <c r="S166" s="5"/>
      <c r="T166" s="5"/>
      <c r="U166" s="5"/>
      <c r="V166" s="5"/>
      <c r="W166" s="5"/>
      <c r="X166" s="5"/>
      <c r="Y166" s="5"/>
      <c r="Z166" s="5"/>
      <c r="AA166" s="5"/>
    </row>
    <row r="167" spans="1:27" ht="15.75" customHeight="1">
      <c r="A167" s="98"/>
      <c r="B167" s="98"/>
      <c r="C167" s="98"/>
      <c r="D167" s="98"/>
      <c r="E167" s="98"/>
      <c r="F167" s="98"/>
      <c r="G167" s="98"/>
      <c r="H167" s="4"/>
      <c r="I167" s="5"/>
      <c r="J167" s="5"/>
      <c r="K167" s="5"/>
      <c r="L167" s="5"/>
      <c r="M167" s="5"/>
      <c r="N167" s="5"/>
      <c r="O167" s="5"/>
      <c r="P167" s="5"/>
      <c r="Q167" s="5"/>
      <c r="R167" s="5"/>
      <c r="S167" s="5"/>
      <c r="T167" s="5"/>
      <c r="U167" s="5"/>
      <c r="V167" s="5"/>
      <c r="W167" s="5"/>
      <c r="X167" s="5"/>
      <c r="Y167" s="5"/>
      <c r="Z167" s="5"/>
      <c r="AA167" s="5"/>
    </row>
    <row r="168" spans="1:27" ht="15.75" customHeight="1">
      <c r="A168" s="98"/>
      <c r="B168" s="98"/>
      <c r="C168" s="98"/>
      <c r="D168" s="98"/>
      <c r="E168" s="98"/>
      <c r="F168" s="98"/>
      <c r="G168" s="98"/>
      <c r="H168" s="4"/>
      <c r="I168" s="5"/>
      <c r="J168" s="5"/>
      <c r="K168" s="5"/>
      <c r="L168" s="5"/>
      <c r="M168" s="5"/>
      <c r="N168" s="5"/>
      <c r="O168" s="5"/>
      <c r="P168" s="5"/>
      <c r="Q168" s="5"/>
      <c r="R168" s="5"/>
      <c r="S168" s="5"/>
      <c r="T168" s="5"/>
      <c r="U168" s="5"/>
      <c r="V168" s="5"/>
      <c r="W168" s="5"/>
      <c r="X168" s="5"/>
      <c r="Y168" s="5"/>
      <c r="Z168" s="5"/>
      <c r="AA168" s="5"/>
    </row>
    <row r="169" spans="1:27" ht="15.75" customHeight="1">
      <c r="A169" s="98"/>
      <c r="B169" s="98"/>
      <c r="C169" s="98"/>
      <c r="D169" s="98"/>
      <c r="E169" s="98"/>
      <c r="F169" s="98"/>
      <c r="G169" s="98"/>
      <c r="H169" s="4"/>
      <c r="I169" s="5"/>
      <c r="J169" s="5"/>
      <c r="K169" s="5"/>
      <c r="L169" s="5"/>
      <c r="M169" s="5"/>
      <c r="N169" s="5"/>
      <c r="O169" s="5"/>
      <c r="P169" s="5"/>
      <c r="Q169" s="5"/>
      <c r="R169" s="5"/>
      <c r="S169" s="5"/>
      <c r="T169" s="5"/>
      <c r="U169" s="5"/>
      <c r="V169" s="5"/>
      <c r="W169" s="5"/>
      <c r="X169" s="5"/>
      <c r="Y169" s="5"/>
      <c r="Z169" s="5"/>
      <c r="AA169" s="5"/>
    </row>
    <row r="170" spans="1:27" ht="15.75" customHeight="1">
      <c r="A170" s="98"/>
      <c r="B170" s="98"/>
      <c r="C170" s="98"/>
      <c r="D170" s="98"/>
      <c r="E170" s="98"/>
      <c r="F170" s="98"/>
      <c r="G170" s="98"/>
      <c r="H170" s="4"/>
      <c r="I170" s="5"/>
      <c r="J170" s="5"/>
      <c r="K170" s="5"/>
      <c r="L170" s="5"/>
      <c r="M170" s="5"/>
      <c r="N170" s="5"/>
      <c r="O170" s="5"/>
      <c r="P170" s="5"/>
      <c r="Q170" s="5"/>
      <c r="R170" s="5"/>
      <c r="S170" s="5"/>
      <c r="T170" s="5"/>
      <c r="U170" s="5"/>
      <c r="V170" s="5"/>
      <c r="W170" s="5"/>
      <c r="X170" s="5"/>
      <c r="Y170" s="5"/>
      <c r="Z170" s="5"/>
      <c r="AA170" s="5"/>
    </row>
    <row r="171" spans="1:27" ht="15.75" customHeight="1">
      <c r="A171" s="98"/>
      <c r="B171" s="98"/>
      <c r="C171" s="98"/>
      <c r="D171" s="98"/>
      <c r="E171" s="98"/>
      <c r="F171" s="98"/>
      <c r="G171" s="98"/>
      <c r="H171" s="4"/>
      <c r="I171" s="5"/>
      <c r="J171" s="5"/>
      <c r="K171" s="5"/>
      <c r="L171" s="5"/>
      <c r="M171" s="5"/>
      <c r="N171" s="5"/>
      <c r="O171" s="5"/>
      <c r="P171" s="5"/>
      <c r="Q171" s="5"/>
      <c r="R171" s="5"/>
      <c r="S171" s="5"/>
      <c r="T171" s="5"/>
      <c r="U171" s="5"/>
      <c r="V171" s="5"/>
      <c r="W171" s="5"/>
      <c r="X171" s="5"/>
      <c r="Y171" s="5"/>
      <c r="Z171" s="5"/>
      <c r="AA171" s="5"/>
    </row>
    <row r="172" spans="1:27" ht="15.75" customHeight="1">
      <c r="A172" s="98"/>
      <c r="B172" s="98"/>
      <c r="C172" s="98"/>
      <c r="D172" s="98"/>
      <c r="E172" s="98"/>
      <c r="F172" s="98"/>
      <c r="G172" s="98"/>
      <c r="H172" s="4"/>
      <c r="I172" s="5"/>
      <c r="J172" s="5"/>
      <c r="K172" s="5"/>
      <c r="L172" s="5"/>
      <c r="M172" s="5"/>
      <c r="N172" s="5"/>
      <c r="O172" s="5"/>
      <c r="P172" s="5"/>
      <c r="Q172" s="5"/>
      <c r="R172" s="5"/>
      <c r="S172" s="5"/>
      <c r="T172" s="5"/>
      <c r="U172" s="5"/>
      <c r="V172" s="5"/>
      <c r="W172" s="5"/>
      <c r="X172" s="5"/>
      <c r="Y172" s="5"/>
      <c r="Z172" s="5"/>
      <c r="AA172" s="5"/>
    </row>
    <row r="173" spans="1:27" ht="15.75" customHeight="1">
      <c r="A173" s="98"/>
      <c r="B173" s="98"/>
      <c r="C173" s="98"/>
      <c r="D173" s="98"/>
      <c r="E173" s="98"/>
      <c r="F173" s="98"/>
      <c r="G173" s="98"/>
      <c r="H173" s="4"/>
      <c r="I173" s="5"/>
      <c r="J173" s="5"/>
      <c r="K173" s="5"/>
      <c r="L173" s="5"/>
      <c r="M173" s="5"/>
      <c r="N173" s="5"/>
      <c r="O173" s="5"/>
      <c r="P173" s="5"/>
      <c r="Q173" s="5"/>
      <c r="R173" s="5"/>
      <c r="S173" s="5"/>
      <c r="T173" s="5"/>
      <c r="U173" s="5"/>
      <c r="V173" s="5"/>
      <c r="W173" s="5"/>
      <c r="X173" s="5"/>
      <c r="Y173" s="5"/>
      <c r="Z173" s="5"/>
      <c r="AA173" s="5"/>
    </row>
    <row r="174" spans="1:27" ht="15.75" customHeight="1">
      <c r="A174" s="98"/>
      <c r="B174" s="98"/>
      <c r="C174" s="98"/>
      <c r="D174" s="98"/>
      <c r="E174" s="98"/>
      <c r="F174" s="98"/>
      <c r="G174" s="98"/>
      <c r="H174" s="4"/>
      <c r="I174" s="5"/>
      <c r="J174" s="5"/>
      <c r="K174" s="5"/>
      <c r="L174" s="5"/>
      <c r="M174" s="5"/>
      <c r="N174" s="5"/>
      <c r="O174" s="5"/>
      <c r="P174" s="5"/>
      <c r="Q174" s="5"/>
      <c r="R174" s="5"/>
      <c r="S174" s="5"/>
      <c r="T174" s="5"/>
      <c r="U174" s="5"/>
      <c r="V174" s="5"/>
      <c r="W174" s="5"/>
      <c r="X174" s="5"/>
      <c r="Y174" s="5"/>
      <c r="Z174" s="5"/>
      <c r="AA174" s="5"/>
    </row>
    <row r="175" spans="1:27" ht="15.75" customHeight="1">
      <c r="A175" s="98"/>
      <c r="B175" s="98"/>
      <c r="C175" s="98"/>
      <c r="D175" s="98"/>
      <c r="E175" s="98"/>
      <c r="F175" s="98"/>
      <c r="G175" s="98"/>
      <c r="H175" s="4"/>
      <c r="I175" s="5"/>
      <c r="J175" s="5"/>
      <c r="K175" s="5"/>
      <c r="L175" s="5"/>
      <c r="M175" s="5"/>
      <c r="N175" s="5"/>
      <c r="O175" s="5"/>
      <c r="P175" s="5"/>
      <c r="Q175" s="5"/>
      <c r="R175" s="5"/>
      <c r="S175" s="5"/>
      <c r="T175" s="5"/>
      <c r="U175" s="5"/>
      <c r="V175" s="5"/>
      <c r="W175" s="5"/>
      <c r="X175" s="5"/>
      <c r="Y175" s="5"/>
      <c r="Z175" s="5"/>
      <c r="AA175" s="5"/>
    </row>
    <row r="176" spans="1:27" ht="15.75" customHeight="1">
      <c r="A176" s="98"/>
      <c r="B176" s="98"/>
      <c r="C176" s="98"/>
      <c r="D176" s="98"/>
      <c r="E176" s="98"/>
      <c r="F176" s="98"/>
      <c r="G176" s="98"/>
      <c r="H176" s="4"/>
      <c r="I176" s="5"/>
      <c r="J176" s="5"/>
      <c r="K176" s="5"/>
      <c r="L176" s="5"/>
      <c r="M176" s="5"/>
      <c r="N176" s="5"/>
      <c r="O176" s="5"/>
      <c r="P176" s="5"/>
      <c r="Q176" s="5"/>
      <c r="R176" s="5"/>
      <c r="S176" s="5"/>
      <c r="T176" s="5"/>
      <c r="U176" s="5"/>
      <c r="V176" s="5"/>
      <c r="W176" s="5"/>
      <c r="X176" s="5"/>
      <c r="Y176" s="5"/>
      <c r="Z176" s="5"/>
      <c r="AA176" s="5"/>
    </row>
    <row r="177" spans="1:27" ht="15.75" customHeight="1">
      <c r="A177" s="98"/>
      <c r="B177" s="98"/>
      <c r="C177" s="98"/>
      <c r="D177" s="98"/>
      <c r="E177" s="98"/>
      <c r="F177" s="98"/>
      <c r="G177" s="98"/>
      <c r="H177" s="4"/>
      <c r="I177" s="5"/>
      <c r="J177" s="5"/>
      <c r="K177" s="5"/>
      <c r="L177" s="5"/>
      <c r="M177" s="5"/>
      <c r="N177" s="5"/>
      <c r="O177" s="5"/>
      <c r="P177" s="5"/>
      <c r="Q177" s="5"/>
      <c r="R177" s="5"/>
      <c r="S177" s="5"/>
      <c r="T177" s="5"/>
      <c r="U177" s="5"/>
      <c r="V177" s="5"/>
      <c r="W177" s="5"/>
      <c r="X177" s="5"/>
      <c r="Y177" s="5"/>
      <c r="Z177" s="5"/>
      <c r="AA177" s="5"/>
    </row>
    <row r="178" spans="1:27" ht="15.75" customHeight="1">
      <c r="A178" s="98"/>
      <c r="B178" s="98"/>
      <c r="C178" s="98"/>
      <c r="D178" s="98"/>
      <c r="E178" s="98"/>
      <c r="F178" s="98"/>
      <c r="G178" s="98"/>
      <c r="H178" s="4"/>
      <c r="I178" s="5"/>
      <c r="J178" s="5"/>
      <c r="K178" s="5"/>
      <c r="L178" s="5"/>
      <c r="M178" s="5"/>
      <c r="N178" s="5"/>
      <c r="O178" s="5"/>
      <c r="P178" s="5"/>
      <c r="Q178" s="5"/>
      <c r="R178" s="5"/>
      <c r="S178" s="5"/>
      <c r="T178" s="5"/>
      <c r="U178" s="5"/>
      <c r="V178" s="5"/>
      <c r="W178" s="5"/>
      <c r="X178" s="5"/>
      <c r="Y178" s="5"/>
      <c r="Z178" s="5"/>
      <c r="AA178" s="5"/>
    </row>
    <row r="179" spans="1:27" ht="15.75" customHeight="1">
      <c r="A179" s="98"/>
      <c r="B179" s="98"/>
      <c r="C179" s="98"/>
      <c r="D179" s="98"/>
      <c r="E179" s="98"/>
      <c r="F179" s="98"/>
      <c r="G179" s="98"/>
      <c r="H179" s="4"/>
      <c r="I179" s="5"/>
      <c r="J179" s="5"/>
      <c r="K179" s="5"/>
      <c r="L179" s="5"/>
      <c r="M179" s="5"/>
      <c r="N179" s="5"/>
      <c r="O179" s="5"/>
      <c r="P179" s="5"/>
      <c r="Q179" s="5"/>
      <c r="R179" s="5"/>
      <c r="S179" s="5"/>
      <c r="T179" s="5"/>
      <c r="U179" s="5"/>
      <c r="V179" s="5"/>
      <c r="W179" s="5"/>
      <c r="X179" s="5"/>
      <c r="Y179" s="5"/>
      <c r="Z179" s="5"/>
      <c r="AA179" s="5"/>
    </row>
    <row r="180" spans="1:27" ht="15.75" customHeight="1">
      <c r="A180" s="98"/>
      <c r="B180" s="98"/>
      <c r="C180" s="98"/>
      <c r="D180" s="98"/>
      <c r="E180" s="98"/>
      <c r="F180" s="98"/>
      <c r="G180" s="98"/>
      <c r="H180" s="4"/>
      <c r="I180" s="5"/>
      <c r="J180" s="5"/>
      <c r="K180" s="5"/>
      <c r="L180" s="5"/>
      <c r="M180" s="5"/>
      <c r="N180" s="5"/>
      <c r="O180" s="5"/>
      <c r="P180" s="5"/>
      <c r="Q180" s="5"/>
      <c r="R180" s="5"/>
      <c r="S180" s="5"/>
      <c r="T180" s="5"/>
      <c r="U180" s="5"/>
      <c r="V180" s="5"/>
      <c r="W180" s="5"/>
      <c r="X180" s="5"/>
      <c r="Y180" s="5"/>
      <c r="Z180" s="5"/>
      <c r="AA180" s="5"/>
    </row>
    <row r="181" spans="1:27" ht="15.75" customHeight="1">
      <c r="A181" s="98"/>
      <c r="B181" s="98"/>
      <c r="C181" s="98"/>
      <c r="D181" s="98"/>
      <c r="E181" s="98"/>
      <c r="F181" s="98"/>
      <c r="G181" s="98"/>
      <c r="H181" s="4"/>
      <c r="I181" s="5"/>
      <c r="J181" s="5"/>
      <c r="K181" s="5"/>
      <c r="L181" s="5"/>
      <c r="M181" s="5"/>
      <c r="N181" s="5"/>
      <c r="O181" s="5"/>
      <c r="P181" s="5"/>
      <c r="Q181" s="5"/>
      <c r="R181" s="5"/>
      <c r="S181" s="5"/>
      <c r="T181" s="5"/>
      <c r="U181" s="5"/>
      <c r="V181" s="5"/>
      <c r="W181" s="5"/>
      <c r="X181" s="5"/>
      <c r="Y181" s="5"/>
      <c r="Z181" s="5"/>
      <c r="AA181" s="5"/>
    </row>
    <row r="182" spans="1:27" ht="15.75" customHeight="1">
      <c r="A182" s="98"/>
      <c r="B182" s="98"/>
      <c r="C182" s="98"/>
      <c r="D182" s="98"/>
      <c r="E182" s="98"/>
      <c r="F182" s="98"/>
      <c r="G182" s="98"/>
      <c r="H182" s="4"/>
      <c r="I182" s="5"/>
      <c r="J182" s="5"/>
      <c r="K182" s="5"/>
      <c r="L182" s="5"/>
      <c r="M182" s="5"/>
      <c r="N182" s="5"/>
      <c r="O182" s="5"/>
      <c r="P182" s="5"/>
      <c r="Q182" s="5"/>
      <c r="R182" s="5"/>
      <c r="S182" s="5"/>
      <c r="T182" s="5"/>
      <c r="U182" s="5"/>
      <c r="V182" s="5"/>
      <c r="W182" s="5"/>
      <c r="X182" s="5"/>
      <c r="Y182" s="5"/>
      <c r="Z182" s="5"/>
      <c r="AA182" s="5"/>
    </row>
    <row r="183" spans="1:27" ht="15.75" customHeight="1">
      <c r="A183" s="98"/>
      <c r="B183" s="98"/>
      <c r="C183" s="98"/>
      <c r="D183" s="98"/>
      <c r="E183" s="98"/>
      <c r="F183" s="98"/>
      <c r="G183" s="98"/>
      <c r="H183" s="4"/>
      <c r="I183" s="5"/>
      <c r="J183" s="5"/>
      <c r="K183" s="5"/>
      <c r="L183" s="5"/>
      <c r="M183" s="5"/>
      <c r="N183" s="5"/>
      <c r="O183" s="5"/>
      <c r="P183" s="5"/>
      <c r="Q183" s="5"/>
      <c r="R183" s="5"/>
      <c r="S183" s="5"/>
      <c r="T183" s="5"/>
      <c r="U183" s="5"/>
      <c r="V183" s="5"/>
      <c r="W183" s="5"/>
      <c r="X183" s="5"/>
      <c r="Y183" s="5"/>
      <c r="Z183" s="5"/>
      <c r="AA183" s="5"/>
    </row>
    <row r="184" spans="1:27" ht="15.75" customHeight="1">
      <c r="A184" s="98"/>
      <c r="B184" s="98"/>
      <c r="C184" s="98"/>
      <c r="D184" s="98"/>
      <c r="E184" s="98"/>
      <c r="F184" s="98"/>
      <c r="G184" s="98"/>
      <c r="H184" s="4"/>
      <c r="I184" s="5"/>
      <c r="J184" s="5"/>
      <c r="K184" s="5"/>
      <c r="L184" s="5"/>
      <c r="M184" s="5"/>
      <c r="N184" s="5"/>
      <c r="O184" s="5"/>
      <c r="P184" s="5"/>
      <c r="Q184" s="5"/>
      <c r="R184" s="5"/>
      <c r="S184" s="5"/>
      <c r="T184" s="5"/>
      <c r="U184" s="5"/>
      <c r="V184" s="5"/>
      <c r="W184" s="5"/>
      <c r="X184" s="5"/>
      <c r="Y184" s="5"/>
      <c r="Z184" s="5"/>
      <c r="AA184" s="5"/>
    </row>
    <row r="185" spans="1:27" ht="15.75" customHeight="1">
      <c r="A185" s="98"/>
      <c r="B185" s="98"/>
      <c r="C185" s="98"/>
      <c r="D185" s="98"/>
      <c r="E185" s="98"/>
      <c r="F185" s="98"/>
      <c r="G185" s="98"/>
      <c r="H185" s="4"/>
      <c r="I185" s="5"/>
      <c r="J185" s="5"/>
      <c r="K185" s="5"/>
      <c r="L185" s="5"/>
      <c r="M185" s="5"/>
      <c r="N185" s="5"/>
      <c r="O185" s="5"/>
      <c r="P185" s="5"/>
      <c r="Q185" s="5"/>
      <c r="R185" s="5"/>
      <c r="S185" s="5"/>
      <c r="T185" s="5"/>
      <c r="U185" s="5"/>
      <c r="V185" s="5"/>
      <c r="W185" s="5"/>
      <c r="X185" s="5"/>
      <c r="Y185" s="5"/>
      <c r="Z185" s="5"/>
      <c r="AA185" s="5"/>
    </row>
    <row r="186" spans="1:27" ht="15.75" customHeight="1">
      <c r="A186" s="98"/>
      <c r="B186" s="98"/>
      <c r="C186" s="98"/>
      <c r="D186" s="98"/>
      <c r="E186" s="98"/>
      <c r="F186" s="98"/>
      <c r="G186" s="98"/>
      <c r="H186" s="4"/>
      <c r="I186" s="5"/>
      <c r="J186" s="5"/>
      <c r="K186" s="5"/>
      <c r="L186" s="5"/>
      <c r="M186" s="5"/>
      <c r="N186" s="5"/>
      <c r="O186" s="5"/>
      <c r="P186" s="5"/>
      <c r="Q186" s="5"/>
      <c r="R186" s="5"/>
      <c r="S186" s="5"/>
      <c r="T186" s="5"/>
      <c r="U186" s="5"/>
      <c r="V186" s="5"/>
      <c r="W186" s="5"/>
      <c r="X186" s="5"/>
      <c r="Y186" s="5"/>
      <c r="Z186" s="5"/>
      <c r="AA186" s="5"/>
    </row>
    <row r="187" spans="1:27" ht="15.75" customHeight="1">
      <c r="A187" s="98"/>
      <c r="B187" s="98"/>
      <c r="C187" s="98"/>
      <c r="D187" s="98"/>
      <c r="E187" s="98"/>
      <c r="F187" s="98"/>
      <c r="G187" s="98"/>
      <c r="H187" s="4"/>
      <c r="I187" s="5"/>
      <c r="J187" s="5"/>
      <c r="K187" s="5"/>
      <c r="L187" s="5"/>
      <c r="M187" s="5"/>
      <c r="N187" s="5"/>
      <c r="O187" s="5"/>
      <c r="P187" s="5"/>
      <c r="Q187" s="5"/>
      <c r="R187" s="5"/>
      <c r="S187" s="5"/>
      <c r="T187" s="5"/>
      <c r="U187" s="5"/>
      <c r="V187" s="5"/>
      <c r="W187" s="5"/>
      <c r="X187" s="5"/>
      <c r="Y187" s="5"/>
      <c r="Z187" s="5"/>
      <c r="AA187" s="5"/>
    </row>
    <row r="188" spans="1:27" ht="15.75" customHeight="1">
      <c r="A188" s="98"/>
      <c r="B188" s="98"/>
      <c r="C188" s="98"/>
      <c r="D188" s="98"/>
      <c r="E188" s="98"/>
      <c r="F188" s="98"/>
      <c r="G188" s="98"/>
      <c r="H188" s="4"/>
      <c r="I188" s="5"/>
      <c r="J188" s="5"/>
      <c r="K188" s="5"/>
      <c r="L188" s="5"/>
      <c r="M188" s="5"/>
      <c r="N188" s="5"/>
      <c r="O188" s="5"/>
      <c r="P188" s="5"/>
      <c r="Q188" s="5"/>
      <c r="R188" s="5"/>
      <c r="S188" s="5"/>
      <c r="T188" s="5"/>
      <c r="U188" s="5"/>
      <c r="V188" s="5"/>
      <c r="W188" s="5"/>
      <c r="X188" s="5"/>
      <c r="Y188" s="5"/>
      <c r="Z188" s="5"/>
      <c r="AA188" s="5"/>
    </row>
    <row r="189" spans="1:27" ht="15.75" customHeight="1">
      <c r="A189" s="98"/>
      <c r="B189" s="98"/>
      <c r="C189" s="98"/>
      <c r="D189" s="98"/>
      <c r="E189" s="98"/>
      <c r="F189" s="98"/>
      <c r="G189" s="98"/>
      <c r="H189" s="4"/>
      <c r="I189" s="5"/>
      <c r="J189" s="5"/>
      <c r="K189" s="5"/>
      <c r="L189" s="5"/>
      <c r="M189" s="5"/>
      <c r="N189" s="5"/>
      <c r="O189" s="5"/>
      <c r="P189" s="5"/>
      <c r="Q189" s="5"/>
      <c r="R189" s="5"/>
      <c r="S189" s="5"/>
      <c r="T189" s="5"/>
      <c r="U189" s="5"/>
      <c r="V189" s="5"/>
      <c r="W189" s="5"/>
      <c r="X189" s="5"/>
      <c r="Y189" s="5"/>
      <c r="Z189" s="5"/>
      <c r="AA189" s="5"/>
    </row>
    <row r="190" spans="1:27" ht="15.75" customHeight="1">
      <c r="A190" s="98"/>
      <c r="B190" s="98"/>
      <c r="C190" s="98"/>
      <c r="D190" s="98"/>
      <c r="E190" s="98"/>
      <c r="F190" s="98"/>
      <c r="G190" s="98"/>
      <c r="H190" s="4"/>
      <c r="I190" s="5"/>
      <c r="J190" s="5"/>
      <c r="K190" s="5"/>
      <c r="L190" s="5"/>
      <c r="M190" s="5"/>
      <c r="N190" s="5"/>
      <c r="O190" s="5"/>
      <c r="P190" s="5"/>
      <c r="Q190" s="5"/>
      <c r="R190" s="5"/>
      <c r="S190" s="5"/>
      <c r="T190" s="5"/>
      <c r="U190" s="5"/>
      <c r="V190" s="5"/>
      <c r="W190" s="5"/>
      <c r="X190" s="5"/>
      <c r="Y190" s="5"/>
      <c r="Z190" s="5"/>
      <c r="AA190" s="5"/>
    </row>
    <row r="191" spans="1:27" ht="15.75" customHeight="1">
      <c r="A191" s="98"/>
      <c r="B191" s="98"/>
      <c r="C191" s="98"/>
      <c r="D191" s="98"/>
      <c r="E191" s="98"/>
      <c r="F191" s="98"/>
      <c r="G191" s="98"/>
      <c r="H191" s="4"/>
      <c r="I191" s="5"/>
      <c r="J191" s="5"/>
      <c r="K191" s="5"/>
      <c r="L191" s="5"/>
      <c r="M191" s="5"/>
      <c r="N191" s="5"/>
      <c r="O191" s="5"/>
      <c r="P191" s="5"/>
      <c r="Q191" s="5"/>
      <c r="R191" s="5"/>
      <c r="S191" s="5"/>
      <c r="T191" s="5"/>
      <c r="U191" s="5"/>
      <c r="V191" s="5"/>
      <c r="W191" s="5"/>
      <c r="X191" s="5"/>
      <c r="Y191" s="5"/>
      <c r="Z191" s="5"/>
      <c r="AA191" s="5"/>
    </row>
    <row r="192" spans="1:27" ht="15.75" customHeight="1">
      <c r="A192" s="98"/>
      <c r="B192" s="98"/>
      <c r="C192" s="98"/>
      <c r="D192" s="98"/>
      <c r="E192" s="98"/>
      <c r="F192" s="98"/>
      <c r="G192" s="98"/>
      <c r="H192" s="4"/>
      <c r="I192" s="5"/>
      <c r="J192" s="5"/>
      <c r="K192" s="5"/>
      <c r="L192" s="5"/>
      <c r="M192" s="5"/>
      <c r="N192" s="5"/>
      <c r="O192" s="5"/>
      <c r="P192" s="5"/>
      <c r="Q192" s="5"/>
      <c r="R192" s="5"/>
      <c r="S192" s="5"/>
      <c r="T192" s="5"/>
      <c r="U192" s="5"/>
      <c r="V192" s="5"/>
      <c r="W192" s="5"/>
      <c r="X192" s="5"/>
      <c r="Y192" s="5"/>
      <c r="Z192" s="5"/>
      <c r="AA192" s="5"/>
    </row>
    <row r="193" spans="1:27" ht="15.75" customHeight="1">
      <c r="A193" s="98"/>
      <c r="B193" s="98"/>
      <c r="C193" s="98"/>
      <c r="D193" s="98"/>
      <c r="E193" s="98"/>
      <c r="F193" s="98"/>
      <c r="G193" s="98"/>
      <c r="H193" s="4"/>
      <c r="I193" s="5"/>
      <c r="J193" s="5"/>
      <c r="K193" s="5"/>
      <c r="L193" s="5"/>
      <c r="M193" s="5"/>
      <c r="N193" s="5"/>
      <c r="O193" s="5"/>
      <c r="P193" s="5"/>
      <c r="Q193" s="5"/>
      <c r="R193" s="5"/>
      <c r="S193" s="5"/>
      <c r="T193" s="5"/>
      <c r="U193" s="5"/>
      <c r="V193" s="5"/>
      <c r="W193" s="5"/>
      <c r="X193" s="5"/>
      <c r="Y193" s="5"/>
      <c r="Z193" s="5"/>
      <c r="AA193" s="5"/>
    </row>
    <row r="194" spans="1:27" ht="15.75" customHeight="1">
      <c r="A194" s="98"/>
      <c r="B194" s="98"/>
      <c r="C194" s="98"/>
      <c r="D194" s="98"/>
      <c r="E194" s="98"/>
      <c r="F194" s="98"/>
      <c r="G194" s="98"/>
      <c r="H194" s="4"/>
      <c r="I194" s="5"/>
      <c r="J194" s="5"/>
      <c r="K194" s="5"/>
      <c r="L194" s="5"/>
      <c r="M194" s="5"/>
      <c r="N194" s="5"/>
      <c r="O194" s="5"/>
      <c r="P194" s="5"/>
      <c r="Q194" s="5"/>
      <c r="R194" s="5"/>
      <c r="S194" s="5"/>
      <c r="T194" s="5"/>
      <c r="U194" s="5"/>
      <c r="V194" s="5"/>
      <c r="W194" s="5"/>
      <c r="X194" s="5"/>
      <c r="Y194" s="5"/>
      <c r="Z194" s="5"/>
      <c r="AA194" s="5"/>
    </row>
    <row r="195" spans="1:27" ht="15.75" customHeight="1">
      <c r="A195" s="98"/>
      <c r="B195" s="98"/>
      <c r="C195" s="98"/>
      <c r="D195" s="98"/>
      <c r="E195" s="98"/>
      <c r="F195" s="98"/>
      <c r="G195" s="98"/>
      <c r="H195" s="4"/>
      <c r="I195" s="5"/>
      <c r="J195" s="5"/>
      <c r="K195" s="5"/>
      <c r="L195" s="5"/>
      <c r="M195" s="5"/>
      <c r="N195" s="5"/>
      <c r="O195" s="5"/>
      <c r="P195" s="5"/>
      <c r="Q195" s="5"/>
      <c r="R195" s="5"/>
      <c r="S195" s="5"/>
      <c r="T195" s="5"/>
      <c r="U195" s="5"/>
      <c r="V195" s="5"/>
      <c r="W195" s="5"/>
      <c r="X195" s="5"/>
      <c r="Y195" s="5"/>
      <c r="Z195" s="5"/>
      <c r="AA195" s="5"/>
    </row>
    <row r="196" spans="1:27" ht="15.75" customHeight="1">
      <c r="A196" s="98"/>
      <c r="B196" s="98"/>
      <c r="C196" s="98"/>
      <c r="D196" s="98"/>
      <c r="E196" s="98"/>
      <c r="F196" s="98"/>
      <c r="G196" s="98"/>
      <c r="H196" s="4"/>
      <c r="I196" s="5"/>
      <c r="J196" s="5"/>
      <c r="K196" s="5"/>
      <c r="L196" s="5"/>
      <c r="M196" s="5"/>
      <c r="N196" s="5"/>
      <c r="O196" s="5"/>
      <c r="P196" s="5"/>
      <c r="Q196" s="5"/>
      <c r="R196" s="5"/>
      <c r="S196" s="5"/>
      <c r="T196" s="5"/>
      <c r="U196" s="5"/>
      <c r="V196" s="5"/>
      <c r="W196" s="5"/>
      <c r="X196" s="5"/>
      <c r="Y196" s="5"/>
      <c r="Z196" s="5"/>
      <c r="AA196" s="5"/>
    </row>
    <row r="197" spans="1:27" ht="15.75" customHeight="1">
      <c r="A197" s="98"/>
      <c r="B197" s="98"/>
      <c r="C197" s="98"/>
      <c r="D197" s="98"/>
      <c r="E197" s="98"/>
      <c r="F197" s="98"/>
      <c r="G197" s="98"/>
      <c r="H197" s="4"/>
      <c r="I197" s="5"/>
      <c r="J197" s="5"/>
      <c r="K197" s="5"/>
      <c r="L197" s="5"/>
      <c r="M197" s="5"/>
      <c r="N197" s="5"/>
      <c r="O197" s="5"/>
      <c r="P197" s="5"/>
      <c r="Q197" s="5"/>
      <c r="R197" s="5"/>
      <c r="S197" s="5"/>
      <c r="T197" s="5"/>
      <c r="U197" s="5"/>
      <c r="V197" s="5"/>
      <c r="W197" s="5"/>
      <c r="X197" s="5"/>
      <c r="Y197" s="5"/>
      <c r="Z197" s="5"/>
      <c r="AA197" s="5"/>
    </row>
    <row r="198" spans="1:27" ht="15.75" customHeight="1">
      <c r="A198" s="98"/>
      <c r="B198" s="98"/>
      <c r="C198" s="98"/>
      <c r="D198" s="98"/>
      <c r="E198" s="98"/>
      <c r="F198" s="98"/>
      <c r="G198" s="98"/>
      <c r="H198" s="4"/>
      <c r="I198" s="5"/>
      <c r="J198" s="5"/>
      <c r="K198" s="5"/>
      <c r="L198" s="5"/>
      <c r="M198" s="5"/>
      <c r="N198" s="5"/>
      <c r="O198" s="5"/>
      <c r="P198" s="5"/>
      <c r="Q198" s="5"/>
      <c r="R198" s="5"/>
      <c r="S198" s="5"/>
      <c r="T198" s="5"/>
      <c r="U198" s="5"/>
      <c r="V198" s="5"/>
      <c r="W198" s="5"/>
      <c r="X198" s="5"/>
      <c r="Y198" s="5"/>
      <c r="Z198" s="5"/>
      <c r="AA198" s="5"/>
    </row>
    <row r="199" spans="1:27" ht="15.75" customHeight="1">
      <c r="A199" s="98"/>
      <c r="B199" s="98"/>
      <c r="C199" s="98"/>
      <c r="D199" s="98"/>
      <c r="E199" s="98"/>
      <c r="F199" s="98"/>
      <c r="G199" s="98"/>
      <c r="H199" s="4"/>
      <c r="I199" s="5"/>
      <c r="J199" s="5"/>
      <c r="K199" s="5"/>
      <c r="L199" s="5"/>
      <c r="M199" s="5"/>
      <c r="N199" s="5"/>
      <c r="O199" s="5"/>
      <c r="P199" s="5"/>
      <c r="Q199" s="5"/>
      <c r="R199" s="5"/>
      <c r="S199" s="5"/>
      <c r="T199" s="5"/>
      <c r="U199" s="5"/>
      <c r="V199" s="5"/>
      <c r="W199" s="5"/>
      <c r="X199" s="5"/>
      <c r="Y199" s="5"/>
      <c r="Z199" s="5"/>
      <c r="AA199" s="5"/>
    </row>
    <row r="200" spans="1:27" ht="15.75" customHeight="1">
      <c r="A200" s="98"/>
      <c r="B200" s="98"/>
      <c r="C200" s="98"/>
      <c r="D200" s="98"/>
      <c r="E200" s="98"/>
      <c r="F200" s="98"/>
      <c r="G200" s="98"/>
      <c r="H200" s="4"/>
      <c r="I200" s="5"/>
      <c r="J200" s="5"/>
      <c r="K200" s="5"/>
      <c r="L200" s="5"/>
      <c r="M200" s="5"/>
      <c r="N200" s="5"/>
      <c r="O200" s="5"/>
      <c r="P200" s="5"/>
      <c r="Q200" s="5"/>
      <c r="R200" s="5"/>
      <c r="S200" s="5"/>
      <c r="T200" s="5"/>
      <c r="U200" s="5"/>
      <c r="V200" s="5"/>
      <c r="W200" s="5"/>
      <c r="X200" s="5"/>
      <c r="Y200" s="5"/>
      <c r="Z200" s="5"/>
      <c r="AA200" s="5"/>
    </row>
    <row r="201" spans="1:27" ht="15.75" customHeight="1">
      <c r="A201" s="98"/>
      <c r="B201" s="98"/>
      <c r="C201" s="98"/>
      <c r="D201" s="98"/>
      <c r="E201" s="98"/>
      <c r="F201" s="98"/>
      <c r="G201" s="98"/>
      <c r="H201" s="4"/>
      <c r="I201" s="5"/>
      <c r="J201" s="5"/>
      <c r="K201" s="5"/>
      <c r="L201" s="5"/>
      <c r="M201" s="5"/>
      <c r="N201" s="5"/>
      <c r="O201" s="5"/>
      <c r="P201" s="5"/>
      <c r="Q201" s="5"/>
      <c r="R201" s="5"/>
      <c r="S201" s="5"/>
      <c r="T201" s="5"/>
      <c r="U201" s="5"/>
      <c r="V201" s="5"/>
      <c r="W201" s="5"/>
      <c r="X201" s="5"/>
      <c r="Y201" s="5"/>
      <c r="Z201" s="5"/>
      <c r="AA201" s="5"/>
    </row>
    <row r="202" spans="1:27" ht="15.75" customHeight="1">
      <c r="A202" s="98"/>
      <c r="B202" s="98"/>
      <c r="C202" s="98"/>
      <c r="D202" s="98"/>
      <c r="E202" s="98"/>
      <c r="F202" s="98"/>
      <c r="G202" s="98"/>
      <c r="H202" s="4"/>
      <c r="I202" s="5"/>
      <c r="J202" s="5"/>
      <c r="K202" s="5"/>
      <c r="L202" s="5"/>
      <c r="M202" s="5"/>
      <c r="N202" s="5"/>
      <c r="O202" s="5"/>
      <c r="P202" s="5"/>
      <c r="Q202" s="5"/>
      <c r="R202" s="5"/>
      <c r="S202" s="5"/>
      <c r="T202" s="5"/>
      <c r="U202" s="5"/>
      <c r="V202" s="5"/>
      <c r="W202" s="5"/>
      <c r="X202" s="5"/>
      <c r="Y202" s="5"/>
      <c r="Z202" s="5"/>
      <c r="AA202" s="5"/>
    </row>
    <row r="203" spans="1:27" ht="15.75" customHeight="1">
      <c r="A203" s="98"/>
      <c r="B203" s="98"/>
      <c r="C203" s="98"/>
      <c r="D203" s="98"/>
      <c r="E203" s="98"/>
      <c r="F203" s="98"/>
      <c r="G203" s="98"/>
      <c r="H203" s="4"/>
      <c r="I203" s="5"/>
      <c r="J203" s="5"/>
      <c r="K203" s="5"/>
      <c r="L203" s="5"/>
      <c r="M203" s="5"/>
      <c r="N203" s="5"/>
      <c r="O203" s="5"/>
      <c r="P203" s="5"/>
      <c r="Q203" s="5"/>
      <c r="R203" s="5"/>
      <c r="S203" s="5"/>
      <c r="T203" s="5"/>
      <c r="U203" s="5"/>
      <c r="V203" s="5"/>
      <c r="W203" s="5"/>
      <c r="X203" s="5"/>
      <c r="Y203" s="5"/>
      <c r="Z203" s="5"/>
      <c r="AA203" s="5"/>
    </row>
    <row r="204" spans="1:27" ht="15.75" customHeight="1">
      <c r="A204" s="98"/>
      <c r="B204" s="98"/>
      <c r="C204" s="98"/>
      <c r="D204" s="98"/>
      <c r="E204" s="98"/>
      <c r="F204" s="98"/>
      <c r="G204" s="98"/>
      <c r="H204" s="4"/>
      <c r="I204" s="5"/>
      <c r="J204" s="5"/>
      <c r="K204" s="5"/>
      <c r="L204" s="5"/>
      <c r="M204" s="5"/>
      <c r="N204" s="5"/>
      <c r="O204" s="5"/>
      <c r="P204" s="5"/>
      <c r="Q204" s="5"/>
      <c r="R204" s="5"/>
      <c r="S204" s="5"/>
      <c r="T204" s="5"/>
      <c r="U204" s="5"/>
      <c r="V204" s="5"/>
      <c r="W204" s="5"/>
      <c r="X204" s="5"/>
      <c r="Y204" s="5"/>
      <c r="Z204" s="5"/>
      <c r="AA204" s="5"/>
    </row>
    <row r="205" spans="1:27" ht="15.75" customHeight="1">
      <c r="A205" s="98"/>
      <c r="B205" s="98"/>
      <c r="C205" s="98"/>
      <c r="D205" s="98"/>
      <c r="E205" s="98"/>
      <c r="F205" s="98"/>
      <c r="G205" s="98"/>
      <c r="H205" s="4"/>
      <c r="I205" s="5"/>
      <c r="J205" s="5"/>
      <c r="K205" s="5"/>
      <c r="L205" s="5"/>
      <c r="M205" s="5"/>
      <c r="N205" s="5"/>
      <c r="O205" s="5"/>
      <c r="P205" s="5"/>
      <c r="Q205" s="5"/>
      <c r="R205" s="5"/>
      <c r="S205" s="5"/>
      <c r="T205" s="5"/>
      <c r="U205" s="5"/>
      <c r="V205" s="5"/>
      <c r="W205" s="5"/>
      <c r="X205" s="5"/>
      <c r="Y205" s="5"/>
      <c r="Z205" s="5"/>
      <c r="AA205" s="5"/>
    </row>
    <row r="206" spans="1:27" ht="15.75" customHeight="1">
      <c r="A206" s="98"/>
      <c r="B206" s="98"/>
      <c r="C206" s="98"/>
      <c r="D206" s="98"/>
      <c r="E206" s="98"/>
      <c r="F206" s="98"/>
      <c r="G206" s="98"/>
      <c r="H206" s="4"/>
      <c r="I206" s="5"/>
      <c r="J206" s="5"/>
      <c r="K206" s="5"/>
      <c r="L206" s="5"/>
      <c r="M206" s="5"/>
      <c r="N206" s="5"/>
      <c r="O206" s="5"/>
      <c r="P206" s="5"/>
      <c r="Q206" s="5"/>
      <c r="R206" s="5"/>
      <c r="S206" s="5"/>
      <c r="T206" s="5"/>
      <c r="U206" s="5"/>
      <c r="V206" s="5"/>
      <c r="W206" s="5"/>
      <c r="X206" s="5"/>
      <c r="Y206" s="5"/>
      <c r="Z206" s="5"/>
      <c r="AA206" s="5"/>
    </row>
    <row r="207" spans="1:27" ht="15.75" customHeight="1">
      <c r="A207" s="98"/>
      <c r="B207" s="98"/>
      <c r="C207" s="98"/>
      <c r="D207" s="98"/>
      <c r="E207" s="98"/>
      <c r="F207" s="98"/>
      <c r="G207" s="98"/>
      <c r="H207" s="4"/>
      <c r="I207" s="5"/>
      <c r="J207" s="5"/>
      <c r="K207" s="5"/>
      <c r="L207" s="5"/>
      <c r="M207" s="5"/>
      <c r="N207" s="5"/>
      <c r="O207" s="5"/>
      <c r="P207" s="5"/>
      <c r="Q207" s="5"/>
      <c r="R207" s="5"/>
      <c r="S207" s="5"/>
      <c r="T207" s="5"/>
      <c r="U207" s="5"/>
      <c r="V207" s="5"/>
      <c r="W207" s="5"/>
      <c r="X207" s="5"/>
      <c r="Y207" s="5"/>
      <c r="Z207" s="5"/>
      <c r="AA207" s="5"/>
    </row>
    <row r="208" spans="1:27" ht="15.75" customHeight="1">
      <c r="A208" s="98"/>
      <c r="B208" s="98"/>
      <c r="C208" s="98"/>
      <c r="D208" s="98"/>
      <c r="E208" s="98"/>
      <c r="F208" s="98"/>
      <c r="G208" s="98"/>
      <c r="H208" s="4"/>
      <c r="I208" s="5"/>
      <c r="J208" s="5"/>
      <c r="K208" s="5"/>
      <c r="L208" s="5"/>
      <c r="M208" s="5"/>
      <c r="N208" s="5"/>
      <c r="O208" s="5"/>
      <c r="P208" s="5"/>
      <c r="Q208" s="5"/>
      <c r="R208" s="5"/>
      <c r="S208" s="5"/>
      <c r="T208" s="5"/>
      <c r="U208" s="5"/>
      <c r="V208" s="5"/>
      <c r="W208" s="5"/>
      <c r="X208" s="5"/>
      <c r="Y208" s="5"/>
      <c r="Z208" s="5"/>
      <c r="AA208" s="5"/>
    </row>
    <row r="209" spans="1:27" ht="15.75" customHeight="1">
      <c r="A209" s="98"/>
      <c r="B209" s="98"/>
      <c r="C209" s="98"/>
      <c r="D209" s="98"/>
      <c r="E209" s="98"/>
      <c r="F209" s="98"/>
      <c r="G209" s="98"/>
      <c r="H209" s="4"/>
      <c r="I209" s="5"/>
      <c r="J209" s="5"/>
      <c r="K209" s="5"/>
      <c r="L209" s="5"/>
      <c r="M209" s="5"/>
      <c r="N209" s="5"/>
      <c r="O209" s="5"/>
      <c r="P209" s="5"/>
      <c r="Q209" s="5"/>
      <c r="R209" s="5"/>
      <c r="S209" s="5"/>
      <c r="T209" s="5"/>
      <c r="U209" s="5"/>
      <c r="V209" s="5"/>
      <c r="W209" s="5"/>
      <c r="X209" s="5"/>
      <c r="Y209" s="5"/>
      <c r="Z209" s="5"/>
      <c r="AA209" s="5"/>
    </row>
    <row r="210" spans="1:27" ht="15.75" customHeight="1">
      <c r="A210" s="98"/>
      <c r="B210" s="98"/>
      <c r="C210" s="98"/>
      <c r="D210" s="98"/>
      <c r="E210" s="98"/>
      <c r="F210" s="98"/>
      <c r="G210" s="98"/>
      <c r="H210" s="4"/>
      <c r="I210" s="5"/>
      <c r="J210" s="5"/>
      <c r="K210" s="5"/>
      <c r="L210" s="5"/>
      <c r="M210" s="5"/>
      <c r="N210" s="5"/>
      <c r="O210" s="5"/>
      <c r="P210" s="5"/>
      <c r="Q210" s="5"/>
      <c r="R210" s="5"/>
      <c r="S210" s="5"/>
      <c r="T210" s="5"/>
      <c r="U210" s="5"/>
      <c r="V210" s="5"/>
      <c r="W210" s="5"/>
      <c r="X210" s="5"/>
      <c r="Y210" s="5"/>
      <c r="Z210" s="5"/>
      <c r="AA210" s="5"/>
    </row>
    <row r="211" spans="1:27" ht="15.75" customHeight="1">
      <c r="A211" s="98"/>
      <c r="B211" s="98"/>
      <c r="C211" s="98"/>
      <c r="D211" s="98"/>
      <c r="E211" s="98"/>
      <c r="F211" s="98"/>
      <c r="G211" s="98"/>
      <c r="H211" s="4"/>
      <c r="I211" s="5"/>
      <c r="J211" s="5"/>
      <c r="K211" s="5"/>
      <c r="L211" s="5"/>
      <c r="M211" s="5"/>
      <c r="N211" s="5"/>
      <c r="O211" s="5"/>
      <c r="P211" s="5"/>
      <c r="Q211" s="5"/>
      <c r="R211" s="5"/>
      <c r="S211" s="5"/>
      <c r="T211" s="5"/>
      <c r="U211" s="5"/>
      <c r="V211" s="5"/>
      <c r="W211" s="5"/>
      <c r="X211" s="5"/>
      <c r="Y211" s="5"/>
      <c r="Z211" s="5"/>
      <c r="AA211" s="5"/>
    </row>
    <row r="212" spans="1:27" ht="15.75" customHeight="1">
      <c r="A212" s="98"/>
      <c r="B212" s="98"/>
      <c r="C212" s="98"/>
      <c r="D212" s="98"/>
      <c r="E212" s="98"/>
      <c r="F212" s="98"/>
      <c r="G212" s="98"/>
      <c r="H212" s="4"/>
      <c r="I212" s="5"/>
      <c r="J212" s="5"/>
      <c r="K212" s="5"/>
      <c r="L212" s="5"/>
      <c r="M212" s="5"/>
      <c r="N212" s="5"/>
      <c r="O212" s="5"/>
      <c r="P212" s="5"/>
      <c r="Q212" s="5"/>
      <c r="R212" s="5"/>
      <c r="S212" s="5"/>
      <c r="T212" s="5"/>
      <c r="U212" s="5"/>
      <c r="V212" s="5"/>
      <c r="W212" s="5"/>
      <c r="X212" s="5"/>
      <c r="Y212" s="5"/>
      <c r="Z212" s="5"/>
      <c r="AA212" s="5"/>
    </row>
    <row r="213" spans="1:27" ht="15.75" customHeight="1">
      <c r="A213" s="98"/>
      <c r="B213" s="98"/>
      <c r="C213" s="98"/>
      <c r="D213" s="98"/>
      <c r="E213" s="98"/>
      <c r="F213" s="98"/>
      <c r="G213" s="98"/>
      <c r="H213" s="4"/>
      <c r="I213" s="5"/>
      <c r="J213" s="5"/>
      <c r="K213" s="5"/>
      <c r="L213" s="5"/>
      <c r="M213" s="5"/>
      <c r="N213" s="5"/>
      <c r="O213" s="5"/>
      <c r="P213" s="5"/>
      <c r="Q213" s="5"/>
      <c r="R213" s="5"/>
      <c r="S213" s="5"/>
      <c r="T213" s="5"/>
      <c r="U213" s="5"/>
      <c r="V213" s="5"/>
      <c r="W213" s="5"/>
      <c r="X213" s="5"/>
      <c r="Y213" s="5"/>
      <c r="Z213" s="5"/>
      <c r="AA213" s="5"/>
    </row>
    <row r="214" spans="1:27" ht="15.75" customHeight="1">
      <c r="A214" s="98"/>
      <c r="B214" s="98"/>
      <c r="C214" s="98"/>
      <c r="D214" s="98"/>
      <c r="E214" s="98"/>
      <c r="F214" s="98"/>
      <c r="G214" s="98"/>
      <c r="H214" s="4"/>
      <c r="I214" s="5"/>
      <c r="J214" s="5"/>
      <c r="K214" s="5"/>
      <c r="L214" s="5"/>
      <c r="M214" s="5"/>
      <c r="N214" s="5"/>
      <c r="O214" s="5"/>
      <c r="P214" s="5"/>
      <c r="Q214" s="5"/>
      <c r="R214" s="5"/>
      <c r="S214" s="5"/>
      <c r="T214" s="5"/>
      <c r="U214" s="5"/>
      <c r="V214" s="5"/>
      <c r="W214" s="5"/>
      <c r="X214" s="5"/>
      <c r="Y214" s="5"/>
      <c r="Z214" s="5"/>
      <c r="AA214" s="5"/>
    </row>
    <row r="215" spans="1:27" ht="15.75" customHeight="1">
      <c r="A215" s="98"/>
      <c r="B215" s="98"/>
      <c r="C215" s="98"/>
      <c r="D215" s="98"/>
      <c r="E215" s="98"/>
      <c r="F215" s="98"/>
      <c r="G215" s="98"/>
      <c r="H215" s="4"/>
      <c r="I215" s="5"/>
      <c r="J215" s="5"/>
      <c r="K215" s="5"/>
      <c r="L215" s="5"/>
      <c r="M215" s="5"/>
      <c r="N215" s="5"/>
      <c r="O215" s="5"/>
      <c r="P215" s="5"/>
      <c r="Q215" s="5"/>
      <c r="R215" s="5"/>
      <c r="S215" s="5"/>
      <c r="T215" s="5"/>
      <c r="U215" s="5"/>
      <c r="V215" s="5"/>
      <c r="W215" s="5"/>
      <c r="X215" s="5"/>
      <c r="Y215" s="5"/>
      <c r="Z215" s="5"/>
      <c r="AA215" s="5"/>
    </row>
    <row r="216" spans="1:27" ht="15.75" customHeight="1">
      <c r="A216" s="98"/>
      <c r="B216" s="98"/>
      <c r="C216" s="98"/>
      <c r="D216" s="98"/>
      <c r="E216" s="98"/>
      <c r="F216" s="98"/>
      <c r="G216" s="98"/>
      <c r="H216" s="4"/>
      <c r="I216" s="5"/>
      <c r="J216" s="5"/>
      <c r="K216" s="5"/>
      <c r="L216" s="5"/>
      <c r="M216" s="5"/>
      <c r="N216" s="5"/>
      <c r="O216" s="5"/>
      <c r="P216" s="5"/>
      <c r="Q216" s="5"/>
      <c r="R216" s="5"/>
      <c r="S216" s="5"/>
      <c r="T216" s="5"/>
      <c r="U216" s="5"/>
      <c r="V216" s="5"/>
      <c r="W216" s="5"/>
      <c r="X216" s="5"/>
      <c r="Y216" s="5"/>
      <c r="Z216" s="5"/>
      <c r="AA216" s="5"/>
    </row>
    <row r="217" spans="1:27" ht="15.75" customHeight="1">
      <c r="A217" s="98"/>
      <c r="B217" s="98"/>
      <c r="C217" s="98"/>
      <c r="D217" s="98"/>
      <c r="E217" s="98"/>
      <c r="F217" s="98"/>
      <c r="G217" s="98"/>
      <c r="H217" s="4"/>
      <c r="I217" s="5"/>
      <c r="J217" s="5"/>
      <c r="K217" s="5"/>
      <c r="L217" s="5"/>
      <c r="M217" s="5"/>
      <c r="N217" s="5"/>
      <c r="O217" s="5"/>
      <c r="P217" s="5"/>
      <c r="Q217" s="5"/>
      <c r="R217" s="5"/>
      <c r="S217" s="5"/>
      <c r="T217" s="5"/>
      <c r="U217" s="5"/>
      <c r="V217" s="5"/>
      <c r="W217" s="5"/>
      <c r="X217" s="5"/>
      <c r="Y217" s="5"/>
      <c r="Z217" s="5"/>
      <c r="AA217" s="5"/>
    </row>
    <row r="218" spans="1:27" ht="15.75" customHeight="1">
      <c r="A218" s="98"/>
      <c r="B218" s="98"/>
      <c r="C218" s="98"/>
      <c r="D218" s="98"/>
      <c r="E218" s="98"/>
      <c r="F218" s="98"/>
      <c r="G218" s="98"/>
      <c r="H218" s="4"/>
      <c r="I218" s="5"/>
      <c r="J218" s="5"/>
      <c r="K218" s="5"/>
      <c r="L218" s="5"/>
      <c r="M218" s="5"/>
      <c r="N218" s="5"/>
      <c r="O218" s="5"/>
      <c r="P218" s="5"/>
      <c r="Q218" s="5"/>
      <c r="R218" s="5"/>
      <c r="S218" s="5"/>
      <c r="T218" s="5"/>
      <c r="U218" s="5"/>
      <c r="V218" s="5"/>
      <c r="W218" s="5"/>
      <c r="X218" s="5"/>
      <c r="Y218" s="5"/>
      <c r="Z218" s="5"/>
      <c r="AA218" s="5"/>
    </row>
    <row r="219" spans="1:27" ht="15.75" customHeight="1">
      <c r="A219" s="98"/>
      <c r="B219" s="98"/>
      <c r="C219" s="98"/>
      <c r="D219" s="98"/>
      <c r="E219" s="98"/>
      <c r="F219" s="98"/>
      <c r="G219" s="98"/>
      <c r="H219" s="4"/>
      <c r="I219" s="5"/>
      <c r="J219" s="5"/>
      <c r="K219" s="5"/>
      <c r="L219" s="5"/>
      <c r="M219" s="5"/>
      <c r="N219" s="5"/>
      <c r="O219" s="5"/>
      <c r="P219" s="5"/>
      <c r="Q219" s="5"/>
      <c r="R219" s="5"/>
      <c r="S219" s="5"/>
      <c r="T219" s="5"/>
      <c r="U219" s="5"/>
      <c r="V219" s="5"/>
      <c r="W219" s="5"/>
      <c r="X219" s="5"/>
      <c r="Y219" s="5"/>
      <c r="Z219" s="5"/>
      <c r="AA219" s="5"/>
    </row>
    <row r="220" spans="1:27" ht="15.75" customHeight="1">
      <c r="A220" s="98"/>
      <c r="B220" s="98"/>
      <c r="C220" s="98"/>
      <c r="D220" s="98"/>
      <c r="E220" s="98"/>
      <c r="F220" s="98"/>
      <c r="G220" s="98"/>
      <c r="H220" s="4"/>
      <c r="I220" s="5"/>
      <c r="J220" s="5"/>
      <c r="K220" s="5"/>
      <c r="L220" s="5"/>
      <c r="M220" s="5"/>
      <c r="N220" s="5"/>
      <c r="O220" s="5"/>
      <c r="P220" s="5"/>
      <c r="Q220" s="5"/>
      <c r="R220" s="5"/>
      <c r="S220" s="5"/>
      <c r="T220" s="5"/>
      <c r="U220" s="5"/>
      <c r="V220" s="5"/>
      <c r="W220" s="5"/>
      <c r="X220" s="5"/>
      <c r="Y220" s="5"/>
      <c r="Z220" s="5"/>
      <c r="AA220" s="5"/>
    </row>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00"/>
  <sheetViews>
    <sheetView workbookViewId="0">
      <selection activeCell="G13" sqref="G13"/>
    </sheetView>
  </sheetViews>
  <sheetFormatPr defaultColWidth="14.44140625" defaultRowHeight="15" customHeight="1"/>
  <cols>
    <col min="1" max="1" width="24.6640625" customWidth="1"/>
    <col min="2" max="2" width="12" customWidth="1"/>
    <col min="3" max="7" width="9.6640625" bestFit="1" customWidth="1"/>
  </cols>
  <sheetData>
    <row r="1" spans="1:7" ht="30" customHeight="1">
      <c r="A1" s="99" t="s">
        <v>135</v>
      </c>
      <c r="B1" s="74" t="s">
        <v>136</v>
      </c>
      <c r="C1" s="74" t="s">
        <v>21</v>
      </c>
      <c r="D1" s="74" t="s">
        <v>22</v>
      </c>
      <c r="E1" s="74" t="s">
        <v>23</v>
      </c>
      <c r="F1" s="74" t="s">
        <v>24</v>
      </c>
      <c r="G1" s="74" t="s">
        <v>25</v>
      </c>
    </row>
    <row r="2" spans="1:7" ht="14.4">
      <c r="A2" s="109" t="s">
        <v>137</v>
      </c>
      <c r="B2" s="123">
        <v>20000</v>
      </c>
      <c r="C2" s="102">
        <f t="shared" ref="C2:G2" si="0">+C11*$B2</f>
        <v>120000</v>
      </c>
      <c r="D2" s="102">
        <f t="shared" si="0"/>
        <v>120000</v>
      </c>
      <c r="E2" s="102">
        <f t="shared" si="0"/>
        <v>120000</v>
      </c>
      <c r="F2" s="102">
        <f t="shared" si="0"/>
        <v>120000</v>
      </c>
      <c r="G2" s="102">
        <f t="shared" si="0"/>
        <v>120000</v>
      </c>
    </row>
    <row r="3" spans="1:7" ht="14.4">
      <c r="A3" s="124" t="s">
        <v>138</v>
      </c>
      <c r="B3" s="125">
        <v>52000</v>
      </c>
      <c r="C3" s="102">
        <f t="shared" ref="C3:G3" si="1">+C12*$B3</f>
        <v>0</v>
      </c>
      <c r="D3" s="102">
        <f t="shared" si="1"/>
        <v>0</v>
      </c>
      <c r="E3" s="102">
        <f t="shared" si="1"/>
        <v>0</v>
      </c>
      <c r="F3" s="102">
        <f t="shared" si="1"/>
        <v>0</v>
      </c>
      <c r="G3" s="102">
        <f t="shared" si="1"/>
        <v>0</v>
      </c>
    </row>
    <row r="4" spans="1:7" ht="14.4">
      <c r="A4" s="124" t="s">
        <v>139</v>
      </c>
      <c r="B4" s="125">
        <v>32000</v>
      </c>
      <c r="C4" s="102">
        <f t="shared" ref="C4:G4" si="2">+C13*$B4</f>
        <v>320000</v>
      </c>
      <c r="D4" s="102">
        <f t="shared" si="2"/>
        <v>480000</v>
      </c>
      <c r="E4" s="102">
        <f t="shared" si="2"/>
        <v>640000</v>
      </c>
      <c r="F4" s="102">
        <f t="shared" si="2"/>
        <v>800000</v>
      </c>
      <c r="G4" s="102">
        <f t="shared" si="2"/>
        <v>1120000</v>
      </c>
    </row>
    <row r="5" spans="1:7" ht="14.4">
      <c r="A5" s="124" t="s">
        <v>140</v>
      </c>
      <c r="B5" s="125">
        <v>26000</v>
      </c>
      <c r="C5" s="102">
        <f t="shared" ref="C5:G5" si="3">+C14*$B5</f>
        <v>0</v>
      </c>
      <c r="D5" s="102">
        <f t="shared" si="3"/>
        <v>0</v>
      </c>
      <c r="E5" s="102">
        <f t="shared" si="3"/>
        <v>0</v>
      </c>
      <c r="F5" s="102">
        <f t="shared" si="3"/>
        <v>0</v>
      </c>
      <c r="G5" s="102">
        <f t="shared" si="3"/>
        <v>0</v>
      </c>
    </row>
    <row r="6" spans="1:7" ht="14.4">
      <c r="A6" s="109" t="s">
        <v>141</v>
      </c>
      <c r="B6" s="123"/>
      <c r="C6" s="102">
        <f t="shared" ref="C6:G6" si="4">+C15*$B6</f>
        <v>0</v>
      </c>
      <c r="D6" s="102">
        <f t="shared" si="4"/>
        <v>0</v>
      </c>
      <c r="E6" s="102">
        <f t="shared" si="4"/>
        <v>0</v>
      </c>
      <c r="F6" s="102">
        <f t="shared" si="4"/>
        <v>0</v>
      </c>
      <c r="G6" s="102">
        <f t="shared" si="4"/>
        <v>0</v>
      </c>
    </row>
    <row r="7" spans="1:7" ht="14.4">
      <c r="A7" s="103" t="s">
        <v>124</v>
      </c>
      <c r="B7" s="126"/>
      <c r="C7" s="127">
        <f t="shared" ref="C7:G7" si="5">SUM(C2:C6)</f>
        <v>440000</v>
      </c>
      <c r="D7" s="127">
        <f t="shared" si="5"/>
        <v>600000</v>
      </c>
      <c r="E7" s="127">
        <f t="shared" si="5"/>
        <v>760000</v>
      </c>
      <c r="F7" s="127">
        <f t="shared" si="5"/>
        <v>920000</v>
      </c>
      <c r="G7" s="127">
        <f t="shared" si="5"/>
        <v>1240000</v>
      </c>
    </row>
    <row r="8" spans="1:7" ht="14.4">
      <c r="A8" s="103" t="s">
        <v>142</v>
      </c>
      <c r="B8" s="126"/>
      <c r="C8" s="127">
        <f t="shared" ref="C8:G8" si="6">IF(ISERROR(+C7/C16),0,C7/C16)</f>
        <v>27500</v>
      </c>
      <c r="D8" s="127">
        <f t="shared" si="6"/>
        <v>28571.428571428572</v>
      </c>
      <c r="E8" s="127">
        <f t="shared" si="6"/>
        <v>29230.76923076923</v>
      </c>
      <c r="F8" s="127">
        <f t="shared" si="6"/>
        <v>29677.419354838708</v>
      </c>
      <c r="G8" s="127">
        <f t="shared" si="6"/>
        <v>30243.90243902439</v>
      </c>
    </row>
    <row r="9" spans="1:7" ht="14.4">
      <c r="A9" s="128"/>
      <c r="B9" s="98"/>
      <c r="C9" s="106"/>
      <c r="D9" s="106"/>
      <c r="E9" s="106"/>
      <c r="F9" s="106"/>
      <c r="G9" s="106"/>
    </row>
    <row r="10" spans="1:7" ht="14.4">
      <c r="A10" s="108" t="s">
        <v>143</v>
      </c>
      <c r="B10" s="98"/>
      <c r="C10" s="74" t="s">
        <v>21</v>
      </c>
      <c r="D10" s="74" t="s">
        <v>22</v>
      </c>
      <c r="E10" s="74" t="s">
        <v>23</v>
      </c>
      <c r="F10" s="74" t="s">
        <v>24</v>
      </c>
      <c r="G10" s="74" t="s">
        <v>25</v>
      </c>
    </row>
    <row r="11" spans="1:7" ht="14.4">
      <c r="A11" s="101" t="str">
        <f t="shared" ref="A11:A15" si="7">+A2</f>
        <v>Soci</v>
      </c>
      <c r="B11" s="98"/>
      <c r="C11" s="129">
        <v>6</v>
      </c>
      <c r="D11" s="129">
        <v>6</v>
      </c>
      <c r="E11" s="129">
        <v>6</v>
      </c>
      <c r="F11" s="129">
        <v>6</v>
      </c>
      <c r="G11" s="129">
        <v>6</v>
      </c>
    </row>
    <row r="12" spans="1:7" ht="14.4">
      <c r="A12" s="101" t="str">
        <f t="shared" si="7"/>
        <v>Quadri</v>
      </c>
      <c r="B12" s="98"/>
      <c r="C12" s="129"/>
      <c r="D12" s="129"/>
      <c r="E12" s="129"/>
      <c r="F12" s="129"/>
      <c r="G12" s="129"/>
    </row>
    <row r="13" spans="1:7" ht="14.4">
      <c r="A13" s="101" t="str">
        <f t="shared" si="7"/>
        <v>Impiegati</v>
      </c>
      <c r="B13" s="98"/>
      <c r="C13" s="129">
        <v>10</v>
      </c>
      <c r="D13" s="129">
        <v>15</v>
      </c>
      <c r="E13" s="129">
        <v>20</v>
      </c>
      <c r="F13" s="129">
        <v>25</v>
      </c>
      <c r="G13" s="129">
        <v>35</v>
      </c>
    </row>
    <row r="14" spans="1:7" ht="14.4">
      <c r="A14" s="101" t="str">
        <f t="shared" si="7"/>
        <v>Operai</v>
      </c>
      <c r="B14" s="98"/>
      <c r="C14" s="129"/>
      <c r="D14" s="129"/>
      <c r="E14" s="129"/>
      <c r="F14" s="129"/>
      <c r="G14" s="129"/>
    </row>
    <row r="15" spans="1:7" ht="14.4">
      <c r="A15" s="101" t="str">
        <f t="shared" si="7"/>
        <v>Altro</v>
      </c>
      <c r="B15" s="98"/>
      <c r="C15" s="129"/>
      <c r="D15" s="129"/>
      <c r="E15" s="129"/>
      <c r="F15" s="129"/>
      <c r="G15" s="129"/>
    </row>
    <row r="16" spans="1:7" ht="14.4">
      <c r="A16" s="103" t="s">
        <v>144</v>
      </c>
      <c r="B16" s="98"/>
      <c r="C16" s="130">
        <f t="shared" ref="C16:G16" si="8">SUM(C11:C15)</f>
        <v>16</v>
      </c>
      <c r="D16" s="130">
        <f t="shared" si="8"/>
        <v>21</v>
      </c>
      <c r="E16" s="130">
        <f t="shared" si="8"/>
        <v>26</v>
      </c>
      <c r="F16" s="130">
        <f t="shared" si="8"/>
        <v>31</v>
      </c>
      <c r="G16" s="130">
        <f t="shared" si="8"/>
        <v>41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topLeftCell="A4" workbookViewId="0">
      <selection activeCell="H15" sqref="H15"/>
    </sheetView>
  </sheetViews>
  <sheetFormatPr defaultColWidth="14.44140625" defaultRowHeight="15" customHeight="1" outlineLevelRow="1"/>
  <cols>
    <col min="1" max="1" width="1.44140625" customWidth="1"/>
    <col min="2" max="2" width="36.44140625" customWidth="1"/>
    <col min="3" max="3" width="15.6640625" customWidth="1"/>
    <col min="4" max="8" width="10" customWidth="1"/>
    <col min="9" max="9" width="9.109375" customWidth="1"/>
    <col min="10" max="13" width="12.6640625" customWidth="1"/>
    <col min="14" max="26" width="8" customWidth="1"/>
  </cols>
  <sheetData>
    <row r="1" spans="1:26" ht="14.4">
      <c r="A1" s="84"/>
      <c r="B1" s="84"/>
      <c r="C1" s="84"/>
      <c r="D1" s="131"/>
      <c r="E1" s="84"/>
      <c r="F1" s="84"/>
      <c r="G1" s="84"/>
      <c r="H1" s="84"/>
      <c r="I1" s="4"/>
      <c r="J1" s="5"/>
      <c r="K1" s="5"/>
      <c r="L1" s="5"/>
      <c r="M1" s="5"/>
      <c r="N1" s="5"/>
      <c r="O1" s="5"/>
      <c r="P1" s="5"/>
      <c r="Q1" s="5"/>
      <c r="R1" s="5"/>
      <c r="S1" s="5"/>
      <c r="T1" s="5"/>
      <c r="U1" s="5"/>
      <c r="V1" s="5"/>
      <c r="W1" s="5"/>
      <c r="X1" s="5"/>
      <c r="Y1" s="5"/>
      <c r="Z1" s="5"/>
    </row>
    <row r="2" spans="1:26" ht="30" customHeight="1">
      <c r="A2" s="84"/>
      <c r="B2" s="99" t="s">
        <v>145</v>
      </c>
      <c r="C2" s="99" t="s">
        <v>146</v>
      </c>
      <c r="D2" s="99" t="s">
        <v>21</v>
      </c>
      <c r="E2" s="99" t="s">
        <v>22</v>
      </c>
      <c r="F2" s="99" t="s">
        <v>23</v>
      </c>
      <c r="G2" s="99" t="s">
        <v>24</v>
      </c>
      <c r="H2" s="99" t="s">
        <v>25</v>
      </c>
      <c r="I2" s="4"/>
      <c r="J2" s="4"/>
      <c r="K2" s="4"/>
      <c r="L2" s="4"/>
      <c r="M2" s="4"/>
      <c r="N2" s="4"/>
      <c r="O2" s="4"/>
      <c r="P2" s="4"/>
      <c r="Q2" s="4"/>
      <c r="R2" s="4"/>
      <c r="S2" s="4"/>
      <c r="T2" s="4"/>
      <c r="U2" s="4"/>
      <c r="V2" s="4"/>
      <c r="W2" s="4"/>
      <c r="X2" s="4"/>
      <c r="Y2" s="4"/>
      <c r="Z2" s="4"/>
    </row>
    <row r="3" spans="1:26" ht="14.4">
      <c r="A3" s="84"/>
      <c r="B3" s="132" t="s">
        <v>147</v>
      </c>
      <c r="C3" s="84"/>
      <c r="D3" s="84"/>
      <c r="E3" s="84"/>
      <c r="F3" s="84"/>
      <c r="G3" s="84"/>
      <c r="H3" s="133"/>
      <c r="I3" s="4"/>
      <c r="J3" s="4"/>
      <c r="K3" s="4"/>
      <c r="L3" s="4"/>
      <c r="M3" s="4"/>
      <c r="N3" s="4"/>
      <c r="O3" s="4"/>
      <c r="P3" s="4"/>
      <c r="Q3" s="4"/>
      <c r="R3" s="4"/>
      <c r="S3" s="4"/>
      <c r="T3" s="4"/>
      <c r="U3" s="4"/>
      <c r="V3" s="4"/>
      <c r="W3" s="4"/>
      <c r="X3" s="4"/>
      <c r="Y3" s="4"/>
      <c r="Z3" s="4"/>
    </row>
    <row r="4" spans="1:26" ht="14.4">
      <c r="A4" s="84"/>
      <c r="B4" s="134" t="s">
        <v>148</v>
      </c>
      <c r="C4" s="84"/>
      <c r="D4" s="84"/>
      <c r="E4" s="84"/>
      <c r="F4" s="84"/>
      <c r="G4" s="84"/>
      <c r="H4" s="133"/>
      <c r="I4" s="4"/>
      <c r="J4" s="4"/>
      <c r="K4" s="4"/>
      <c r="L4" s="4"/>
      <c r="M4" s="4"/>
      <c r="N4" s="4"/>
      <c r="O4" s="4"/>
      <c r="P4" s="4"/>
      <c r="Q4" s="4"/>
      <c r="R4" s="4"/>
      <c r="S4" s="4"/>
      <c r="T4" s="4"/>
      <c r="U4" s="4"/>
      <c r="V4" s="4"/>
      <c r="W4" s="4"/>
      <c r="X4" s="4"/>
      <c r="Y4" s="4"/>
      <c r="Z4" s="4"/>
    </row>
    <row r="5" spans="1:26" ht="14.4">
      <c r="A5" s="84"/>
      <c r="B5" s="109" t="s">
        <v>149</v>
      </c>
      <c r="C5" s="135"/>
      <c r="D5" s="136"/>
      <c r="E5" s="114"/>
      <c r="F5" s="114"/>
      <c r="G5" s="114"/>
      <c r="H5" s="114"/>
      <c r="I5" s="4"/>
      <c r="J5" s="4"/>
      <c r="K5" s="4"/>
      <c r="L5" s="4"/>
      <c r="M5" s="4"/>
      <c r="N5" s="4"/>
      <c r="O5" s="4"/>
      <c r="P5" s="4"/>
      <c r="Q5" s="4"/>
      <c r="R5" s="4"/>
      <c r="S5" s="4"/>
      <c r="T5" s="4"/>
      <c r="U5" s="4"/>
      <c r="V5" s="4"/>
      <c r="W5" s="4"/>
      <c r="X5" s="4"/>
      <c r="Y5" s="4"/>
      <c r="Z5" s="4"/>
    </row>
    <row r="6" spans="1:26" ht="14.4">
      <c r="A6" s="84"/>
      <c r="B6" s="137" t="s">
        <v>150</v>
      </c>
      <c r="C6" s="135"/>
      <c r="D6" s="136">
        <v>50000</v>
      </c>
      <c r="E6" s="114">
        <v>10000</v>
      </c>
      <c r="F6" s="114">
        <v>10000</v>
      </c>
      <c r="G6" s="114">
        <v>15000</v>
      </c>
      <c r="H6" s="114">
        <v>15000</v>
      </c>
      <c r="I6" s="4"/>
      <c r="J6" s="4"/>
      <c r="K6" s="4"/>
      <c r="L6" s="4"/>
      <c r="M6" s="4"/>
      <c r="N6" s="4"/>
      <c r="O6" s="4"/>
      <c r="P6" s="4"/>
      <c r="Q6" s="4"/>
      <c r="R6" s="4"/>
      <c r="S6" s="4"/>
      <c r="T6" s="4"/>
      <c r="U6" s="4"/>
      <c r="V6" s="4"/>
      <c r="W6" s="4"/>
      <c r="X6" s="4"/>
      <c r="Y6" s="4"/>
      <c r="Z6" s="4"/>
    </row>
    <row r="7" spans="1:26" ht="14.4">
      <c r="A7" s="84"/>
      <c r="B7" s="137" t="s">
        <v>151</v>
      </c>
      <c r="C7" s="135"/>
      <c r="D7" s="136"/>
      <c r="E7" s="114"/>
      <c r="F7" s="114"/>
      <c r="G7" s="114"/>
      <c r="H7" s="114"/>
      <c r="I7" s="4"/>
      <c r="J7" s="4"/>
      <c r="K7" s="4"/>
      <c r="L7" s="4"/>
      <c r="M7" s="4"/>
      <c r="N7" s="4"/>
      <c r="O7" s="4"/>
      <c r="P7" s="4"/>
      <c r="Q7" s="4"/>
      <c r="R7" s="4"/>
      <c r="S7" s="4"/>
      <c r="T7" s="4"/>
      <c r="U7" s="4"/>
      <c r="V7" s="4"/>
      <c r="W7" s="4"/>
      <c r="X7" s="4"/>
      <c r="Y7" s="4"/>
      <c r="Z7" s="4"/>
    </row>
    <row r="8" spans="1:26" ht="14.4">
      <c r="A8" s="84"/>
      <c r="B8" s="137" t="s">
        <v>152</v>
      </c>
      <c r="C8" s="135"/>
      <c r="D8" s="136">
        <v>20000</v>
      </c>
      <c r="E8" s="114">
        <v>5000</v>
      </c>
      <c r="F8" s="114">
        <v>5000</v>
      </c>
      <c r="G8" s="114">
        <v>10000</v>
      </c>
      <c r="H8" s="114">
        <v>10000</v>
      </c>
      <c r="I8" s="4"/>
      <c r="J8" s="4"/>
      <c r="K8" s="4"/>
      <c r="L8" s="4"/>
      <c r="M8" s="4"/>
      <c r="N8" s="4"/>
      <c r="O8" s="4"/>
      <c r="P8" s="4"/>
      <c r="Q8" s="4"/>
      <c r="R8" s="4"/>
      <c r="S8" s="4"/>
      <c r="T8" s="4"/>
      <c r="U8" s="4"/>
      <c r="V8" s="4"/>
      <c r="W8" s="4"/>
      <c r="X8" s="4"/>
      <c r="Y8" s="4"/>
      <c r="Z8" s="4"/>
    </row>
    <row r="9" spans="1:26" ht="14.4">
      <c r="A9" s="84"/>
      <c r="B9" s="137" t="s">
        <v>153</v>
      </c>
      <c r="C9" s="138"/>
      <c r="D9" s="136"/>
      <c r="E9" s="114"/>
      <c r="F9" s="114"/>
      <c r="G9" s="114"/>
      <c r="H9" s="114"/>
      <c r="I9" s="4"/>
      <c r="J9" s="4"/>
      <c r="K9" s="4"/>
      <c r="L9" s="4"/>
      <c r="M9" s="4"/>
      <c r="N9" s="4"/>
      <c r="O9" s="4"/>
      <c r="P9" s="4"/>
      <c r="Q9" s="4"/>
      <c r="R9" s="4"/>
      <c r="S9" s="4"/>
      <c r="T9" s="4"/>
      <c r="U9" s="4"/>
      <c r="V9" s="4"/>
      <c r="W9" s="4"/>
      <c r="X9" s="4"/>
      <c r="Y9" s="4"/>
      <c r="Z9" s="4"/>
    </row>
    <row r="10" spans="1:26" ht="14.4">
      <c r="A10" s="139"/>
      <c r="B10" s="109" t="s">
        <v>141</v>
      </c>
      <c r="C10" s="101"/>
      <c r="D10" s="136"/>
      <c r="E10" s="114"/>
      <c r="F10" s="114"/>
      <c r="G10" s="114"/>
      <c r="H10" s="114"/>
      <c r="I10" s="4"/>
      <c r="J10" s="4"/>
      <c r="K10" s="4"/>
      <c r="L10" s="4"/>
      <c r="M10" s="4"/>
      <c r="N10" s="4"/>
      <c r="O10" s="4"/>
      <c r="P10" s="4"/>
      <c r="Q10" s="4"/>
      <c r="R10" s="4"/>
      <c r="S10" s="4"/>
      <c r="T10" s="4"/>
      <c r="U10" s="4"/>
      <c r="V10" s="4"/>
      <c r="W10" s="4"/>
      <c r="X10" s="4"/>
      <c r="Y10" s="4"/>
      <c r="Z10" s="4"/>
    </row>
    <row r="11" spans="1:26" ht="14.4">
      <c r="A11" s="84"/>
      <c r="B11" s="134" t="s">
        <v>154</v>
      </c>
      <c r="C11" s="84"/>
      <c r="D11" s="84"/>
      <c r="E11" s="84"/>
      <c r="F11" s="84"/>
      <c r="G11" s="84"/>
      <c r="H11" s="133"/>
      <c r="I11" s="4"/>
      <c r="J11" s="4"/>
      <c r="K11" s="4"/>
      <c r="L11" s="4"/>
      <c r="M11" s="4"/>
      <c r="N11" s="4"/>
      <c r="O11" s="4"/>
      <c r="P11" s="4"/>
      <c r="Q11" s="4"/>
      <c r="R11" s="4"/>
      <c r="S11" s="4"/>
      <c r="T11" s="4"/>
      <c r="U11" s="4"/>
      <c r="V11" s="4"/>
      <c r="W11" s="4"/>
      <c r="X11" s="4"/>
      <c r="Y11" s="4"/>
      <c r="Z11" s="4"/>
    </row>
    <row r="12" spans="1:26" ht="14.4">
      <c r="A12" s="84"/>
      <c r="B12" s="137" t="s">
        <v>155</v>
      </c>
      <c r="C12" s="135"/>
      <c r="D12" s="114">
        <v>30000</v>
      </c>
      <c r="E12" s="114">
        <v>30000</v>
      </c>
      <c r="F12" s="114">
        <v>30000</v>
      </c>
      <c r="G12" s="114">
        <v>30000</v>
      </c>
      <c r="H12" s="114">
        <v>30000</v>
      </c>
      <c r="I12" s="4"/>
      <c r="J12" s="4"/>
      <c r="K12" s="4"/>
      <c r="L12" s="4"/>
      <c r="M12" s="4"/>
      <c r="N12" s="4"/>
      <c r="O12" s="4"/>
      <c r="P12" s="4"/>
      <c r="Q12" s="4"/>
      <c r="R12" s="4"/>
      <c r="S12" s="4"/>
      <c r="T12" s="4"/>
      <c r="U12" s="4"/>
      <c r="V12" s="4"/>
      <c r="W12" s="4"/>
      <c r="X12" s="4"/>
      <c r="Y12" s="4"/>
      <c r="Z12" s="4"/>
    </row>
    <row r="13" spans="1:26" ht="14.4">
      <c r="A13" s="84"/>
      <c r="B13" s="137" t="s">
        <v>156</v>
      </c>
      <c r="C13" s="135"/>
      <c r="D13" s="114"/>
      <c r="E13" s="114"/>
      <c r="F13" s="114"/>
      <c r="G13" s="114"/>
      <c r="H13" s="114"/>
      <c r="I13" s="4"/>
      <c r="J13" s="4"/>
      <c r="K13" s="4"/>
      <c r="L13" s="4"/>
      <c r="M13" s="4"/>
      <c r="N13" s="4"/>
      <c r="O13" s="4"/>
      <c r="P13" s="4"/>
      <c r="Q13" s="4"/>
      <c r="R13" s="4"/>
      <c r="S13" s="4"/>
      <c r="T13" s="4"/>
      <c r="U13" s="4"/>
      <c r="V13" s="4"/>
      <c r="W13" s="4"/>
      <c r="X13" s="4"/>
      <c r="Y13" s="4"/>
      <c r="Z13" s="4"/>
    </row>
    <row r="14" spans="1:26" ht="14.4">
      <c r="A14" s="84"/>
      <c r="B14" s="137" t="s">
        <v>157</v>
      </c>
      <c r="C14" s="135"/>
      <c r="D14" s="114">
        <v>10000</v>
      </c>
      <c r="E14" s="114">
        <v>2000</v>
      </c>
      <c r="F14" s="114">
        <v>2000</v>
      </c>
      <c r="G14" s="114">
        <v>2000</v>
      </c>
      <c r="H14" s="114">
        <v>2000</v>
      </c>
      <c r="I14" s="4"/>
      <c r="J14" s="4"/>
      <c r="K14" s="4"/>
      <c r="L14" s="4"/>
      <c r="M14" s="4"/>
      <c r="N14" s="4"/>
      <c r="O14" s="4"/>
      <c r="P14" s="4"/>
      <c r="Q14" s="4"/>
      <c r="R14" s="4"/>
      <c r="S14" s="4"/>
      <c r="T14" s="4"/>
      <c r="U14" s="4"/>
      <c r="V14" s="4"/>
      <c r="W14" s="4"/>
      <c r="X14" s="4"/>
      <c r="Y14" s="4"/>
      <c r="Z14" s="4"/>
    </row>
    <row r="15" spans="1:26" ht="14.4">
      <c r="A15" s="84"/>
      <c r="B15" s="137" t="s">
        <v>141</v>
      </c>
      <c r="C15" s="135"/>
      <c r="D15" s="136"/>
      <c r="E15" s="136"/>
      <c r="F15" s="136"/>
      <c r="G15" s="136"/>
      <c r="H15" s="136"/>
      <c r="I15" s="4"/>
      <c r="J15" s="4"/>
      <c r="K15" s="4"/>
      <c r="L15" s="4"/>
      <c r="M15" s="4"/>
      <c r="N15" s="4"/>
      <c r="O15" s="4"/>
      <c r="P15" s="4"/>
      <c r="Q15" s="4"/>
      <c r="R15" s="4"/>
      <c r="S15" s="4"/>
      <c r="T15" s="4"/>
      <c r="U15" s="4"/>
      <c r="V15" s="4"/>
      <c r="W15" s="4"/>
      <c r="X15" s="4"/>
      <c r="Y15" s="4"/>
      <c r="Z15" s="4"/>
    </row>
    <row r="16" spans="1:26" ht="14.4">
      <c r="A16" s="84"/>
      <c r="B16" s="140" t="s">
        <v>158</v>
      </c>
      <c r="C16" s="141"/>
      <c r="D16" s="39">
        <f t="shared" ref="D16:H16" si="0">SUM(D5:D15)</f>
        <v>110000</v>
      </c>
      <c r="E16" s="39">
        <f t="shared" si="0"/>
        <v>47000</v>
      </c>
      <c r="F16" s="39">
        <f t="shared" si="0"/>
        <v>47000</v>
      </c>
      <c r="G16" s="39">
        <f t="shared" si="0"/>
        <v>57000</v>
      </c>
      <c r="H16" s="39">
        <f t="shared" si="0"/>
        <v>57000</v>
      </c>
      <c r="I16" s="4"/>
      <c r="J16" s="4"/>
      <c r="K16" s="4"/>
      <c r="L16" s="4"/>
      <c r="M16" s="4"/>
      <c r="N16" s="4"/>
      <c r="O16" s="4"/>
      <c r="P16" s="4"/>
      <c r="Q16" s="4"/>
      <c r="R16" s="4"/>
      <c r="S16" s="4"/>
      <c r="T16" s="4"/>
      <c r="U16" s="4"/>
      <c r="V16" s="4"/>
      <c r="W16" s="4"/>
      <c r="X16" s="4"/>
      <c r="Y16" s="4"/>
      <c r="Z16" s="4"/>
    </row>
    <row r="17" spans="1:26" ht="14.4">
      <c r="A17" s="142"/>
      <c r="B17" s="143"/>
      <c r="C17" s="142"/>
      <c r="D17" s="142"/>
      <c r="E17" s="142"/>
      <c r="F17" s="142"/>
      <c r="G17" s="142"/>
      <c r="H17" s="144"/>
      <c r="I17" s="4"/>
      <c r="J17" s="4"/>
      <c r="K17" s="4"/>
      <c r="L17" s="4"/>
      <c r="M17" s="4"/>
      <c r="N17" s="4"/>
      <c r="O17" s="4"/>
      <c r="P17" s="4"/>
      <c r="Q17" s="4"/>
      <c r="R17" s="4"/>
      <c r="S17" s="4"/>
      <c r="T17" s="4"/>
      <c r="U17" s="4"/>
      <c r="V17" s="4"/>
      <c r="W17" s="4"/>
      <c r="X17" s="4"/>
      <c r="Y17" s="4"/>
      <c r="Z17" s="4"/>
    </row>
    <row r="18" spans="1:26" ht="14.4">
      <c r="A18" s="84"/>
      <c r="B18" s="145" t="s">
        <v>159</v>
      </c>
      <c r="C18" s="142"/>
      <c r="D18" s="142"/>
      <c r="E18" s="142"/>
      <c r="F18" s="142"/>
      <c r="G18" s="142"/>
      <c r="H18" s="144"/>
      <c r="I18" s="4"/>
      <c r="J18" s="4"/>
      <c r="K18" s="4"/>
      <c r="L18" s="4"/>
      <c r="M18" s="4"/>
      <c r="N18" s="4"/>
      <c r="O18" s="4"/>
      <c r="P18" s="4"/>
      <c r="Q18" s="4"/>
      <c r="R18" s="4"/>
      <c r="S18" s="4"/>
      <c r="T18" s="4"/>
      <c r="U18" s="4"/>
      <c r="V18" s="4"/>
      <c r="W18" s="4"/>
      <c r="X18" s="4"/>
      <c r="Y18" s="4"/>
      <c r="Z18" s="4"/>
    </row>
    <row r="19" spans="1:26" ht="14.4">
      <c r="A19" s="84"/>
      <c r="B19" s="134" t="s">
        <v>148</v>
      </c>
      <c r="C19" s="142"/>
      <c r="D19" s="142"/>
      <c r="E19" s="142"/>
      <c r="F19" s="142"/>
      <c r="G19" s="142"/>
      <c r="H19" s="144"/>
      <c r="I19" s="4"/>
      <c r="J19" s="4"/>
      <c r="K19" s="4"/>
      <c r="L19" s="4"/>
      <c r="M19" s="4"/>
      <c r="N19" s="4"/>
      <c r="O19" s="4"/>
      <c r="P19" s="4"/>
      <c r="Q19" s="4"/>
      <c r="R19" s="4"/>
      <c r="S19" s="4"/>
      <c r="T19" s="4"/>
      <c r="U19" s="4"/>
      <c r="V19" s="4"/>
      <c r="W19" s="4"/>
      <c r="X19" s="4"/>
      <c r="Y19" s="4"/>
      <c r="Z19" s="4"/>
    </row>
    <row r="20" spans="1:26" ht="14.4">
      <c r="A20" s="84"/>
      <c r="B20" s="146" t="str">
        <f t="shared" ref="B20:B25" si="1">+B5</f>
        <v>Servizi capitalizzabili</v>
      </c>
      <c r="C20" s="135"/>
      <c r="D20" s="54">
        <f t="shared" ref="D20:D25" si="2">+D5</f>
        <v>0</v>
      </c>
      <c r="E20" s="58">
        <f t="shared" ref="E20:H20" si="3">+D20+E5</f>
        <v>0</v>
      </c>
      <c r="F20" s="58">
        <f t="shared" si="3"/>
        <v>0</v>
      </c>
      <c r="G20" s="58">
        <f t="shared" si="3"/>
        <v>0</v>
      </c>
      <c r="H20" s="58">
        <f t="shared" si="3"/>
        <v>0</v>
      </c>
      <c r="I20" s="4"/>
      <c r="J20" s="4"/>
      <c r="K20" s="4"/>
      <c r="L20" s="4"/>
      <c r="M20" s="4"/>
      <c r="N20" s="4"/>
      <c r="O20" s="4"/>
      <c r="P20" s="4"/>
      <c r="Q20" s="4"/>
      <c r="R20" s="4"/>
      <c r="S20" s="4"/>
      <c r="T20" s="4"/>
      <c r="U20" s="4"/>
      <c r="V20" s="4"/>
      <c r="W20" s="4"/>
      <c r="X20" s="4"/>
      <c r="Y20" s="4"/>
      <c r="Z20" s="4"/>
    </row>
    <row r="21" spans="1:26" ht="15.75" customHeight="1">
      <c r="A21" s="84"/>
      <c r="B21" s="146" t="str">
        <f t="shared" si="1"/>
        <v>Marketing &amp; Comunicazione</v>
      </c>
      <c r="C21" s="135"/>
      <c r="D21" s="54">
        <f t="shared" si="2"/>
        <v>50000</v>
      </c>
      <c r="E21" s="58">
        <f t="shared" ref="E21:H21" si="4">+D21+E6</f>
        <v>60000</v>
      </c>
      <c r="F21" s="58">
        <f t="shared" si="4"/>
        <v>70000</v>
      </c>
      <c r="G21" s="58">
        <f t="shared" si="4"/>
        <v>85000</v>
      </c>
      <c r="H21" s="58">
        <f t="shared" si="4"/>
        <v>100000</v>
      </c>
      <c r="I21" s="4"/>
      <c r="J21" s="4"/>
      <c r="K21" s="4"/>
      <c r="L21" s="4"/>
      <c r="M21" s="4"/>
      <c r="N21" s="4"/>
      <c r="O21" s="4"/>
      <c r="P21" s="4"/>
      <c r="Q21" s="4"/>
      <c r="R21" s="4"/>
      <c r="S21" s="4"/>
      <c r="T21" s="4"/>
      <c r="U21" s="4"/>
      <c r="V21" s="4"/>
      <c r="W21" s="4"/>
      <c r="X21" s="4"/>
      <c r="Y21" s="4"/>
      <c r="Z21" s="4"/>
    </row>
    <row r="22" spans="1:26" ht="15.75" customHeight="1">
      <c r="A22" s="84"/>
      <c r="B22" s="146" t="str">
        <f t="shared" si="1"/>
        <v>Marchi</v>
      </c>
      <c r="C22" s="135"/>
      <c r="D22" s="54">
        <f t="shared" si="2"/>
        <v>0</v>
      </c>
      <c r="E22" s="58">
        <f t="shared" ref="E22:H22" si="5">+D22+E7</f>
        <v>0</v>
      </c>
      <c r="F22" s="58">
        <f t="shared" si="5"/>
        <v>0</v>
      </c>
      <c r="G22" s="58">
        <f t="shared" si="5"/>
        <v>0</v>
      </c>
      <c r="H22" s="58">
        <f t="shared" si="5"/>
        <v>0</v>
      </c>
      <c r="I22" s="4"/>
      <c r="J22" s="4"/>
      <c r="K22" s="4"/>
      <c r="L22" s="4"/>
      <c r="M22" s="4"/>
      <c r="N22" s="4"/>
      <c r="O22" s="4"/>
      <c r="P22" s="4"/>
      <c r="Q22" s="4"/>
      <c r="R22" s="4"/>
      <c r="S22" s="4"/>
      <c r="T22" s="4"/>
      <c r="U22" s="4"/>
      <c r="V22" s="4"/>
      <c r="W22" s="4"/>
      <c r="X22" s="4"/>
      <c r="Y22" s="4"/>
      <c r="Z22" s="4"/>
    </row>
    <row r="23" spans="1:26" ht="15.75" customHeight="1">
      <c r="A23" s="84"/>
      <c r="B23" s="146" t="str">
        <f t="shared" si="1"/>
        <v>Software</v>
      </c>
      <c r="C23" s="135"/>
      <c r="D23" s="54">
        <f t="shared" si="2"/>
        <v>20000</v>
      </c>
      <c r="E23" s="58">
        <f t="shared" ref="E23:H23" si="6">+D23+E8</f>
        <v>25000</v>
      </c>
      <c r="F23" s="58">
        <f t="shared" si="6"/>
        <v>30000</v>
      </c>
      <c r="G23" s="58">
        <f t="shared" si="6"/>
        <v>40000</v>
      </c>
      <c r="H23" s="58">
        <f t="shared" si="6"/>
        <v>50000</v>
      </c>
      <c r="I23" s="4"/>
      <c r="J23" s="4"/>
      <c r="K23" s="4"/>
      <c r="L23" s="4"/>
      <c r="M23" s="4"/>
      <c r="N23" s="4"/>
      <c r="O23" s="4"/>
      <c r="P23" s="4"/>
      <c r="Q23" s="4"/>
      <c r="R23" s="4"/>
      <c r="S23" s="4"/>
      <c r="T23" s="4"/>
      <c r="U23" s="4"/>
      <c r="V23" s="4"/>
      <c r="W23" s="4"/>
      <c r="X23" s="4"/>
      <c r="Y23" s="4"/>
      <c r="Z23" s="4"/>
    </row>
    <row r="24" spans="1:26" ht="15.75" customHeight="1">
      <c r="A24" s="84"/>
      <c r="B24" s="146" t="str">
        <f t="shared" si="1"/>
        <v xml:space="preserve">R&amp;D </v>
      </c>
      <c r="C24" s="135"/>
      <c r="D24" s="54">
        <f t="shared" si="2"/>
        <v>0</v>
      </c>
      <c r="E24" s="58">
        <f t="shared" ref="E24:H24" si="7">+D24+E9</f>
        <v>0</v>
      </c>
      <c r="F24" s="58">
        <f t="shared" si="7"/>
        <v>0</v>
      </c>
      <c r="G24" s="58">
        <f t="shared" si="7"/>
        <v>0</v>
      </c>
      <c r="H24" s="58">
        <f t="shared" si="7"/>
        <v>0</v>
      </c>
      <c r="I24" s="4"/>
      <c r="J24" s="4"/>
      <c r="K24" s="4"/>
      <c r="L24" s="4"/>
      <c r="M24" s="4"/>
      <c r="N24" s="4"/>
      <c r="O24" s="4"/>
      <c r="P24" s="4"/>
      <c r="Q24" s="4"/>
      <c r="R24" s="4"/>
      <c r="S24" s="4"/>
      <c r="T24" s="4"/>
      <c r="U24" s="4"/>
      <c r="V24" s="4"/>
      <c r="W24" s="4"/>
      <c r="X24" s="4"/>
      <c r="Y24" s="4"/>
      <c r="Z24" s="4"/>
    </row>
    <row r="25" spans="1:26" ht="15.75" customHeight="1">
      <c r="A25" s="84"/>
      <c r="B25" s="135" t="str">
        <f t="shared" si="1"/>
        <v>Altro</v>
      </c>
      <c r="C25" s="135"/>
      <c r="D25" s="54">
        <f t="shared" si="2"/>
        <v>0</v>
      </c>
      <c r="E25" s="58">
        <f t="shared" ref="E25:H25" si="8">+D25+E10</f>
        <v>0</v>
      </c>
      <c r="F25" s="58">
        <f t="shared" si="8"/>
        <v>0</v>
      </c>
      <c r="G25" s="58">
        <f t="shared" si="8"/>
        <v>0</v>
      </c>
      <c r="H25" s="58">
        <f t="shared" si="8"/>
        <v>0</v>
      </c>
      <c r="I25" s="4"/>
      <c r="J25" s="4"/>
      <c r="K25" s="4"/>
      <c r="L25" s="4"/>
      <c r="M25" s="4"/>
      <c r="N25" s="4"/>
      <c r="O25" s="4"/>
      <c r="P25" s="4"/>
      <c r="Q25" s="4"/>
      <c r="R25" s="4"/>
      <c r="S25" s="4"/>
      <c r="T25" s="4"/>
      <c r="U25" s="4"/>
      <c r="V25" s="4"/>
      <c r="W25" s="4"/>
      <c r="X25" s="4"/>
      <c r="Y25" s="4"/>
      <c r="Z25" s="4"/>
    </row>
    <row r="26" spans="1:26" ht="15.75" customHeight="1">
      <c r="A26" s="84"/>
      <c r="B26" s="134" t="s">
        <v>154</v>
      </c>
      <c r="C26" s="84"/>
      <c r="D26" s="84"/>
      <c r="E26" s="84"/>
      <c r="F26" s="84"/>
      <c r="G26" s="84"/>
      <c r="H26" s="133"/>
      <c r="I26" s="4"/>
      <c r="J26" s="4"/>
      <c r="K26" s="4"/>
      <c r="L26" s="4"/>
      <c r="M26" s="4"/>
      <c r="N26" s="4"/>
      <c r="O26" s="4"/>
      <c r="P26" s="4"/>
      <c r="Q26" s="4"/>
      <c r="R26" s="4"/>
      <c r="S26" s="4"/>
      <c r="T26" s="4"/>
      <c r="U26" s="4"/>
      <c r="V26" s="4"/>
      <c r="W26" s="4"/>
      <c r="X26" s="4"/>
      <c r="Y26" s="4"/>
      <c r="Z26" s="4"/>
    </row>
    <row r="27" spans="1:26" ht="15.75" customHeight="1">
      <c r="A27" s="84"/>
      <c r="B27" s="146" t="str">
        <f t="shared" ref="B27:B30" si="9">+B12</f>
        <v>Fabbricati</v>
      </c>
      <c r="C27" s="135"/>
      <c r="D27" s="54">
        <f t="shared" ref="D27:D30" si="10">+D12</f>
        <v>30000</v>
      </c>
      <c r="E27" s="58">
        <f t="shared" ref="E27:H27" si="11">+D27+E12</f>
        <v>60000</v>
      </c>
      <c r="F27" s="58">
        <f t="shared" si="11"/>
        <v>90000</v>
      </c>
      <c r="G27" s="58">
        <f t="shared" si="11"/>
        <v>120000</v>
      </c>
      <c r="H27" s="58">
        <f t="shared" si="11"/>
        <v>150000</v>
      </c>
      <c r="I27" s="4"/>
      <c r="J27" s="4"/>
      <c r="K27" s="4"/>
      <c r="L27" s="4"/>
      <c r="M27" s="4"/>
      <c r="N27" s="4"/>
      <c r="O27" s="4"/>
      <c r="P27" s="4"/>
      <c r="Q27" s="4"/>
      <c r="R27" s="4"/>
      <c r="S27" s="4"/>
      <c r="T27" s="4"/>
      <c r="U27" s="4"/>
      <c r="V27" s="4"/>
      <c r="W27" s="4"/>
      <c r="X27" s="4"/>
      <c r="Y27" s="4"/>
      <c r="Z27" s="4"/>
    </row>
    <row r="28" spans="1:26" ht="15.75" customHeight="1">
      <c r="A28" s="84"/>
      <c r="B28" s="146" t="str">
        <f t="shared" si="9"/>
        <v>Impianti e macchinari</v>
      </c>
      <c r="C28" s="135"/>
      <c r="D28" s="54">
        <f t="shared" si="10"/>
        <v>0</v>
      </c>
      <c r="E28" s="58">
        <f t="shared" ref="E28:H28" si="12">+D28+E13</f>
        <v>0</v>
      </c>
      <c r="F28" s="58">
        <f t="shared" si="12"/>
        <v>0</v>
      </c>
      <c r="G28" s="58">
        <f t="shared" si="12"/>
        <v>0</v>
      </c>
      <c r="H28" s="58">
        <f t="shared" si="12"/>
        <v>0</v>
      </c>
      <c r="I28" s="4"/>
      <c r="J28" s="4"/>
      <c r="K28" s="4"/>
      <c r="L28" s="4"/>
      <c r="M28" s="4"/>
      <c r="N28" s="4"/>
      <c r="O28" s="4"/>
      <c r="P28" s="4"/>
      <c r="Q28" s="4"/>
      <c r="R28" s="4"/>
      <c r="S28" s="4"/>
      <c r="T28" s="4"/>
      <c r="U28" s="4"/>
      <c r="V28" s="4"/>
      <c r="W28" s="4"/>
      <c r="X28" s="4"/>
      <c r="Y28" s="4"/>
      <c r="Z28" s="4"/>
    </row>
    <row r="29" spans="1:26" ht="15.75" customHeight="1">
      <c r="A29" s="84"/>
      <c r="B29" s="146" t="str">
        <f t="shared" si="9"/>
        <v>Attrezzature</v>
      </c>
      <c r="C29" s="135"/>
      <c r="D29" s="54">
        <f t="shared" si="10"/>
        <v>10000</v>
      </c>
      <c r="E29" s="58">
        <f t="shared" ref="E29:H29" si="13">+D29+E14</f>
        <v>12000</v>
      </c>
      <c r="F29" s="58">
        <f t="shared" si="13"/>
        <v>14000</v>
      </c>
      <c r="G29" s="58">
        <f t="shared" si="13"/>
        <v>16000</v>
      </c>
      <c r="H29" s="58">
        <f t="shared" si="13"/>
        <v>18000</v>
      </c>
      <c r="I29" s="4"/>
      <c r="J29" s="4"/>
      <c r="K29" s="4"/>
      <c r="L29" s="4"/>
      <c r="M29" s="4"/>
      <c r="N29" s="4"/>
      <c r="O29" s="4"/>
      <c r="P29" s="4"/>
      <c r="Q29" s="4"/>
      <c r="R29" s="4"/>
      <c r="S29" s="4"/>
      <c r="T29" s="4"/>
      <c r="U29" s="4"/>
      <c r="V29" s="4"/>
      <c r="W29" s="4"/>
      <c r="X29" s="4"/>
      <c r="Y29" s="4"/>
      <c r="Z29" s="4"/>
    </row>
    <row r="30" spans="1:26" ht="15.75" customHeight="1">
      <c r="A30" s="84"/>
      <c r="B30" s="146" t="str">
        <f t="shared" si="9"/>
        <v>Altro</v>
      </c>
      <c r="C30" s="135"/>
      <c r="D30" s="54">
        <f t="shared" si="10"/>
        <v>0</v>
      </c>
      <c r="E30" s="58">
        <f t="shared" ref="E30:H30" si="14">+D30+E15</f>
        <v>0</v>
      </c>
      <c r="F30" s="58">
        <f t="shared" si="14"/>
        <v>0</v>
      </c>
      <c r="G30" s="58">
        <f t="shared" si="14"/>
        <v>0</v>
      </c>
      <c r="H30" s="58">
        <f t="shared" si="14"/>
        <v>0</v>
      </c>
      <c r="I30" s="4"/>
      <c r="J30" s="4"/>
      <c r="K30" s="4"/>
      <c r="L30" s="4"/>
      <c r="M30" s="4"/>
      <c r="N30" s="4"/>
      <c r="O30" s="4"/>
      <c r="P30" s="4"/>
      <c r="Q30" s="4"/>
      <c r="R30" s="4"/>
      <c r="S30" s="4"/>
      <c r="T30" s="4"/>
      <c r="U30" s="4"/>
      <c r="V30" s="4"/>
      <c r="W30" s="4"/>
      <c r="X30" s="4"/>
      <c r="Y30" s="4"/>
      <c r="Z30" s="4"/>
    </row>
    <row r="31" spans="1:26" ht="15.75" customHeight="1">
      <c r="A31" s="84"/>
      <c r="B31" s="141" t="s">
        <v>160</v>
      </c>
      <c r="C31" s="141"/>
      <c r="D31" s="39">
        <f t="shared" ref="D31:H31" si="15">SUM(D20:D30)</f>
        <v>110000</v>
      </c>
      <c r="E31" s="39">
        <f t="shared" si="15"/>
        <v>157000</v>
      </c>
      <c r="F31" s="39">
        <f t="shared" si="15"/>
        <v>204000</v>
      </c>
      <c r="G31" s="39">
        <f t="shared" si="15"/>
        <v>261000</v>
      </c>
      <c r="H31" s="39">
        <f t="shared" si="15"/>
        <v>318000</v>
      </c>
      <c r="I31" s="4"/>
      <c r="J31" s="4"/>
      <c r="K31" s="4"/>
      <c r="L31" s="4"/>
      <c r="M31" s="4"/>
      <c r="N31" s="4"/>
      <c r="O31" s="4"/>
      <c r="P31" s="4"/>
      <c r="Q31" s="4"/>
      <c r="R31" s="4"/>
      <c r="S31" s="4"/>
      <c r="T31" s="4"/>
      <c r="U31" s="4"/>
      <c r="V31" s="4"/>
      <c r="W31" s="4"/>
      <c r="X31" s="4"/>
      <c r="Y31" s="4"/>
      <c r="Z31" s="4"/>
    </row>
    <row r="32" spans="1:26" ht="15.75" customHeight="1">
      <c r="A32" s="84"/>
      <c r="B32" s="147"/>
      <c r="C32" s="84"/>
      <c r="D32" s="84"/>
      <c r="E32" s="84"/>
      <c r="F32" s="84"/>
      <c r="G32" s="84"/>
      <c r="H32" s="133"/>
      <c r="I32" s="4"/>
      <c r="J32" s="4"/>
      <c r="K32" s="4"/>
      <c r="L32" s="4"/>
      <c r="M32" s="4"/>
      <c r="N32" s="4"/>
      <c r="O32" s="4"/>
      <c r="P32" s="4"/>
      <c r="Q32" s="4"/>
      <c r="R32" s="4"/>
      <c r="S32" s="4"/>
      <c r="T32" s="4"/>
      <c r="U32" s="4"/>
      <c r="V32" s="4"/>
      <c r="W32" s="4"/>
      <c r="X32" s="4"/>
      <c r="Y32" s="4"/>
      <c r="Z32" s="4"/>
    </row>
    <row r="33" spans="1:26" ht="15.75" customHeight="1">
      <c r="A33" s="84"/>
      <c r="B33" s="145" t="s">
        <v>161</v>
      </c>
      <c r="C33" s="84"/>
      <c r="D33" s="84"/>
      <c r="E33" s="84"/>
      <c r="F33" s="84"/>
      <c r="G33" s="84"/>
      <c r="H33" s="133"/>
      <c r="I33" s="4"/>
      <c r="J33" s="5"/>
      <c r="K33" s="5"/>
      <c r="L33" s="5"/>
      <c r="M33" s="5"/>
      <c r="N33" s="5"/>
      <c r="O33" s="5"/>
      <c r="P33" s="5"/>
      <c r="Q33" s="5"/>
      <c r="R33" s="5"/>
      <c r="S33" s="5"/>
      <c r="T33" s="5"/>
      <c r="U33" s="5"/>
      <c r="V33" s="5"/>
      <c r="W33" s="5"/>
      <c r="X33" s="5"/>
      <c r="Y33" s="5"/>
      <c r="Z33" s="5"/>
    </row>
    <row r="34" spans="1:26" ht="30" customHeight="1">
      <c r="A34" s="84"/>
      <c r="B34" s="134" t="s">
        <v>162</v>
      </c>
      <c r="C34" s="84"/>
      <c r="D34" s="84"/>
      <c r="E34" s="84"/>
      <c r="F34" s="84"/>
      <c r="G34" s="84"/>
      <c r="H34" s="133"/>
      <c r="I34" s="4"/>
      <c r="J34" s="14"/>
      <c r="K34" s="14"/>
      <c r="L34" s="14"/>
      <c r="M34" s="14"/>
      <c r="N34" s="5"/>
      <c r="O34" s="5"/>
      <c r="P34" s="5"/>
      <c r="Q34" s="5"/>
      <c r="R34" s="5"/>
      <c r="S34" s="5"/>
      <c r="T34" s="5"/>
      <c r="U34" s="5"/>
      <c r="V34" s="5"/>
      <c r="W34" s="5"/>
      <c r="X34" s="5"/>
      <c r="Y34" s="5"/>
      <c r="Z34" s="5"/>
    </row>
    <row r="35" spans="1:26" ht="15.75" customHeight="1" outlineLevel="1">
      <c r="A35" s="84"/>
      <c r="B35" s="135" t="s">
        <v>21</v>
      </c>
      <c r="C35" s="141"/>
      <c r="D35" s="148">
        <f>+D$5*$C$40</f>
        <v>0</v>
      </c>
      <c r="E35" s="148">
        <f>+MIN($D5*$C$40,$D$5-SUM($D35:D35))</f>
        <v>0</v>
      </c>
      <c r="F35" s="148">
        <f t="shared" ref="F35:H35" si="16">+MIN($D$5*$C$40,$D$5-SUM($D$35:E35))</f>
        <v>0</v>
      </c>
      <c r="G35" s="148">
        <f t="shared" si="16"/>
        <v>0</v>
      </c>
      <c r="H35" s="148">
        <f t="shared" si="16"/>
        <v>0</v>
      </c>
      <c r="I35" s="4"/>
      <c r="J35" s="14"/>
      <c r="K35" s="14"/>
      <c r="L35" s="14"/>
      <c r="M35" s="14"/>
      <c r="N35" s="5"/>
      <c r="O35" s="5"/>
      <c r="P35" s="5"/>
      <c r="Q35" s="5"/>
      <c r="R35" s="5"/>
      <c r="S35" s="5"/>
      <c r="T35" s="5"/>
      <c r="U35" s="5"/>
      <c r="V35" s="5"/>
      <c r="W35" s="5"/>
      <c r="X35" s="5"/>
      <c r="Y35" s="5"/>
      <c r="Z35" s="5"/>
    </row>
    <row r="36" spans="1:26" ht="15.75" customHeight="1" outlineLevel="1">
      <c r="A36" s="84"/>
      <c r="B36" s="135" t="s">
        <v>22</v>
      </c>
      <c r="C36" s="141"/>
      <c r="D36" s="149"/>
      <c r="E36" s="148">
        <f>+E$5*$C$40</f>
        <v>0</v>
      </c>
      <c r="F36" s="148">
        <f t="shared" ref="F36:H36" si="17">+MIN($E5*$C$40,$E$5-SUM($D36:E36))</f>
        <v>0</v>
      </c>
      <c r="G36" s="148">
        <f t="shared" si="17"/>
        <v>0</v>
      </c>
      <c r="H36" s="148">
        <f t="shared" si="17"/>
        <v>0</v>
      </c>
      <c r="I36" s="4"/>
      <c r="J36" s="14"/>
      <c r="K36" s="14"/>
      <c r="L36" s="14"/>
      <c r="M36" s="14"/>
      <c r="N36" s="5"/>
      <c r="O36" s="5"/>
      <c r="P36" s="5"/>
      <c r="Q36" s="5"/>
      <c r="R36" s="5"/>
      <c r="S36" s="5"/>
      <c r="T36" s="5"/>
      <c r="U36" s="5"/>
      <c r="V36" s="5"/>
      <c r="W36" s="5"/>
      <c r="X36" s="5"/>
      <c r="Y36" s="5"/>
      <c r="Z36" s="5"/>
    </row>
    <row r="37" spans="1:26" ht="15.75" customHeight="1" outlineLevel="1">
      <c r="A37" s="84"/>
      <c r="B37" s="135" t="s">
        <v>23</v>
      </c>
      <c r="C37" s="141"/>
      <c r="D37" s="149"/>
      <c r="E37" s="39"/>
      <c r="F37" s="148">
        <f>+F$5*$C$40</f>
        <v>0</v>
      </c>
      <c r="G37" s="148">
        <f>+MIN($F$5*$C$40,$F$5-SUM($D37:F37))</f>
        <v>0</v>
      </c>
      <c r="H37" s="148">
        <f>+MIN($F5*$C$40,$F$5-SUM($D37:G37))</f>
        <v>0</v>
      </c>
      <c r="I37" s="4"/>
      <c r="J37" s="14"/>
      <c r="K37" s="14"/>
      <c r="L37" s="14"/>
      <c r="M37" s="14"/>
      <c r="N37" s="5"/>
      <c r="O37" s="5"/>
      <c r="P37" s="5"/>
      <c r="Q37" s="5"/>
      <c r="R37" s="5"/>
      <c r="S37" s="5"/>
      <c r="T37" s="5"/>
      <c r="U37" s="5"/>
      <c r="V37" s="5"/>
      <c r="W37" s="5"/>
      <c r="X37" s="5"/>
      <c r="Y37" s="5"/>
      <c r="Z37" s="5"/>
    </row>
    <row r="38" spans="1:26" ht="15.75" customHeight="1" outlineLevel="1">
      <c r="A38" s="84"/>
      <c r="B38" s="135" t="s">
        <v>24</v>
      </c>
      <c r="C38" s="141"/>
      <c r="D38" s="149"/>
      <c r="E38" s="39"/>
      <c r="F38" s="39"/>
      <c r="G38" s="148">
        <f>+G$5*$C$40</f>
        <v>0</v>
      </c>
      <c r="H38" s="148">
        <f>+MIN($G$5*$C$40,$G$5-SUM($D38:G38))</f>
        <v>0</v>
      </c>
      <c r="I38" s="4"/>
      <c r="J38" s="14"/>
      <c r="K38" s="14"/>
      <c r="L38" s="14"/>
      <c r="M38" s="14"/>
      <c r="N38" s="5"/>
      <c r="O38" s="5"/>
      <c r="P38" s="5"/>
      <c r="Q38" s="5"/>
      <c r="R38" s="5"/>
      <c r="S38" s="5"/>
      <c r="T38" s="5"/>
      <c r="U38" s="5"/>
      <c r="V38" s="5"/>
      <c r="W38" s="5"/>
      <c r="X38" s="5"/>
      <c r="Y38" s="5"/>
      <c r="Z38" s="5"/>
    </row>
    <row r="39" spans="1:26" ht="15.75" customHeight="1" outlineLevel="1">
      <c r="A39" s="84"/>
      <c r="B39" s="135" t="s">
        <v>25</v>
      </c>
      <c r="C39" s="141"/>
      <c r="D39" s="149"/>
      <c r="E39" s="39"/>
      <c r="F39" s="39"/>
      <c r="G39" s="39"/>
      <c r="H39" s="148">
        <f>+H$5*$C$40</f>
        <v>0</v>
      </c>
      <c r="I39" s="4"/>
      <c r="J39" s="14"/>
      <c r="K39" s="14"/>
      <c r="L39" s="14"/>
      <c r="M39" s="14"/>
      <c r="N39" s="5"/>
      <c r="O39" s="5"/>
      <c r="P39" s="5"/>
      <c r="Q39" s="5"/>
      <c r="R39" s="5"/>
      <c r="S39" s="5"/>
      <c r="T39" s="5"/>
      <c r="U39" s="5"/>
      <c r="V39" s="5"/>
      <c r="W39" s="5"/>
      <c r="X39" s="5"/>
      <c r="Y39" s="5"/>
      <c r="Z39" s="5"/>
    </row>
    <row r="40" spans="1:26" ht="15.75" customHeight="1">
      <c r="A40" s="84"/>
      <c r="B40" s="135" t="str">
        <f>+B5</f>
        <v>Servizi capitalizzabili</v>
      </c>
      <c r="C40" s="150">
        <v>0.2</v>
      </c>
      <c r="D40" s="54">
        <f t="shared" ref="D40:H40" si="18">SUM(D35:D39)</f>
        <v>0</v>
      </c>
      <c r="E40" s="54">
        <f t="shared" si="18"/>
        <v>0</v>
      </c>
      <c r="F40" s="54">
        <f t="shared" si="18"/>
        <v>0</v>
      </c>
      <c r="G40" s="54">
        <f t="shared" si="18"/>
        <v>0</v>
      </c>
      <c r="H40" s="54">
        <f t="shared" si="18"/>
        <v>0</v>
      </c>
      <c r="I40" s="4"/>
      <c r="J40" s="14"/>
      <c r="K40" s="14"/>
      <c r="L40" s="14"/>
      <c r="M40" s="14"/>
      <c r="N40" s="5"/>
      <c r="O40" s="5"/>
      <c r="P40" s="5"/>
      <c r="Q40" s="5"/>
      <c r="R40" s="5"/>
      <c r="S40" s="5"/>
      <c r="T40" s="5"/>
      <c r="U40" s="5"/>
      <c r="V40" s="5"/>
      <c r="W40" s="5"/>
      <c r="X40" s="5"/>
      <c r="Y40" s="5"/>
      <c r="Z40" s="5"/>
    </row>
    <row r="41" spans="1:26" ht="15.75" customHeight="1" outlineLevel="1">
      <c r="A41" s="84"/>
      <c r="B41" s="135" t="s">
        <v>21</v>
      </c>
      <c r="C41" s="75"/>
      <c r="D41" s="148">
        <f>+D$6*$C$46</f>
        <v>10000</v>
      </c>
      <c r="E41" s="148">
        <f t="shared" ref="E41:H41" si="19">+MIN($D6*$C$46,$D$6-SUM($D41:D41))</f>
        <v>10000</v>
      </c>
      <c r="F41" s="148">
        <f t="shared" si="19"/>
        <v>10000</v>
      </c>
      <c r="G41" s="148">
        <f t="shared" si="19"/>
        <v>10000</v>
      </c>
      <c r="H41" s="148">
        <f t="shared" si="19"/>
        <v>10000</v>
      </c>
      <c r="I41" s="4"/>
      <c r="J41" s="14"/>
      <c r="K41" s="14"/>
      <c r="L41" s="14"/>
      <c r="M41" s="14"/>
      <c r="N41" s="5"/>
      <c r="O41" s="5"/>
      <c r="P41" s="5"/>
      <c r="Q41" s="5"/>
      <c r="R41" s="5"/>
      <c r="S41" s="5"/>
      <c r="T41" s="5"/>
      <c r="U41" s="5"/>
      <c r="V41" s="5"/>
      <c r="W41" s="5"/>
      <c r="X41" s="5"/>
      <c r="Y41" s="5"/>
      <c r="Z41" s="5"/>
    </row>
    <row r="42" spans="1:26" ht="15.75" customHeight="1" outlineLevel="1">
      <c r="A42" s="84"/>
      <c r="B42" s="135" t="s">
        <v>22</v>
      </c>
      <c r="C42" s="75"/>
      <c r="D42" s="54"/>
      <c r="E42" s="148">
        <f>+E$6*$C$46</f>
        <v>2000</v>
      </c>
      <c r="F42" s="148">
        <f t="shared" ref="F42:H42" si="20">+MIN($E$6*$C$46,$E$6-SUM($D42:E42))</f>
        <v>2000</v>
      </c>
      <c r="G42" s="148">
        <f t="shared" si="20"/>
        <v>2000</v>
      </c>
      <c r="H42" s="148">
        <f t="shared" si="20"/>
        <v>2000</v>
      </c>
      <c r="I42" s="4"/>
      <c r="J42" s="14"/>
      <c r="K42" s="14"/>
      <c r="L42" s="14"/>
      <c r="M42" s="14"/>
      <c r="N42" s="5"/>
      <c r="O42" s="5"/>
      <c r="P42" s="5"/>
      <c r="Q42" s="5"/>
      <c r="R42" s="5"/>
      <c r="S42" s="5"/>
      <c r="T42" s="5"/>
      <c r="U42" s="5"/>
      <c r="V42" s="5"/>
      <c r="W42" s="5"/>
      <c r="X42" s="5"/>
      <c r="Y42" s="5"/>
      <c r="Z42" s="5"/>
    </row>
    <row r="43" spans="1:26" ht="15.75" customHeight="1" outlineLevel="1">
      <c r="A43" s="84"/>
      <c r="B43" s="135" t="s">
        <v>23</v>
      </c>
      <c r="C43" s="75"/>
      <c r="D43" s="54"/>
      <c r="E43" s="54"/>
      <c r="F43" s="148">
        <f>+F$6*$C$46</f>
        <v>2000</v>
      </c>
      <c r="G43" s="148">
        <f t="shared" ref="G43:H43" si="21">+MIN($F$6*$C$46,$F$6-SUM($D43:F43))</f>
        <v>2000</v>
      </c>
      <c r="H43" s="148">
        <f t="shared" si="21"/>
        <v>2000</v>
      </c>
      <c r="I43" s="4"/>
      <c r="J43" s="14"/>
      <c r="K43" s="14"/>
      <c r="L43" s="14"/>
      <c r="M43" s="14"/>
      <c r="N43" s="5"/>
      <c r="O43" s="5"/>
      <c r="P43" s="5"/>
      <c r="Q43" s="5"/>
      <c r="R43" s="5"/>
      <c r="S43" s="5"/>
      <c r="T43" s="5"/>
      <c r="U43" s="5"/>
      <c r="V43" s="5"/>
      <c r="W43" s="5"/>
      <c r="X43" s="5"/>
      <c r="Y43" s="5"/>
      <c r="Z43" s="5"/>
    </row>
    <row r="44" spans="1:26" ht="15.75" customHeight="1" outlineLevel="1">
      <c r="A44" s="84"/>
      <c r="B44" s="135" t="s">
        <v>24</v>
      </c>
      <c r="C44" s="75"/>
      <c r="D44" s="54"/>
      <c r="E44" s="54"/>
      <c r="F44" s="54"/>
      <c r="G44" s="148">
        <f>+G$6*$C$46</f>
        <v>3000</v>
      </c>
      <c r="H44" s="148">
        <f>+MIN($G$6*$C$46,$G$6-SUM($D44:G44))</f>
        <v>3000</v>
      </c>
      <c r="I44" s="4"/>
      <c r="J44" s="14"/>
      <c r="K44" s="14"/>
      <c r="L44" s="14"/>
      <c r="M44" s="14"/>
      <c r="N44" s="5"/>
      <c r="O44" s="5"/>
      <c r="P44" s="5"/>
      <c r="Q44" s="5"/>
      <c r="R44" s="5"/>
      <c r="S44" s="5"/>
      <c r="T44" s="5"/>
      <c r="U44" s="5"/>
      <c r="V44" s="5"/>
      <c r="W44" s="5"/>
      <c r="X44" s="5"/>
      <c r="Y44" s="5"/>
      <c r="Z44" s="5"/>
    </row>
    <row r="45" spans="1:26" ht="15.75" customHeight="1" outlineLevel="1">
      <c r="A45" s="84"/>
      <c r="B45" s="135" t="s">
        <v>25</v>
      </c>
      <c r="C45" s="75"/>
      <c r="D45" s="54"/>
      <c r="E45" s="54"/>
      <c r="F45" s="54"/>
      <c r="G45" s="54"/>
      <c r="H45" s="148">
        <f>+H$6*$C$46</f>
        <v>3000</v>
      </c>
      <c r="I45" s="4"/>
      <c r="J45" s="14"/>
      <c r="K45" s="14"/>
      <c r="L45" s="14"/>
      <c r="M45" s="14"/>
      <c r="N45" s="5"/>
      <c r="O45" s="5"/>
      <c r="P45" s="5"/>
      <c r="Q45" s="5"/>
      <c r="R45" s="5"/>
      <c r="S45" s="5"/>
      <c r="T45" s="5"/>
      <c r="U45" s="5"/>
      <c r="V45" s="5"/>
      <c r="W45" s="5"/>
      <c r="X45" s="5"/>
      <c r="Y45" s="5"/>
      <c r="Z45" s="5"/>
    </row>
    <row r="46" spans="1:26" ht="15.75" customHeight="1">
      <c r="A46" s="84"/>
      <c r="B46" s="135" t="str">
        <f>+B6</f>
        <v>Marketing &amp; Comunicazione</v>
      </c>
      <c r="C46" s="150">
        <v>0.2</v>
      </c>
      <c r="D46" s="54">
        <f t="shared" ref="D46:H46" si="22">SUM(D41:D45)</f>
        <v>10000</v>
      </c>
      <c r="E46" s="54">
        <f t="shared" si="22"/>
        <v>12000</v>
      </c>
      <c r="F46" s="54">
        <f t="shared" si="22"/>
        <v>14000</v>
      </c>
      <c r="G46" s="54">
        <f t="shared" si="22"/>
        <v>17000</v>
      </c>
      <c r="H46" s="54">
        <f t="shared" si="22"/>
        <v>20000</v>
      </c>
      <c r="I46" s="4"/>
      <c r="J46" s="14"/>
      <c r="K46" s="14"/>
      <c r="L46" s="14"/>
      <c r="M46" s="14"/>
      <c r="N46" s="5"/>
      <c r="O46" s="5"/>
      <c r="P46" s="5"/>
      <c r="Q46" s="5"/>
      <c r="R46" s="5"/>
      <c r="S46" s="5"/>
      <c r="T46" s="5"/>
      <c r="U46" s="5"/>
      <c r="V46" s="5"/>
      <c r="W46" s="5"/>
      <c r="X46" s="5"/>
      <c r="Y46" s="5"/>
      <c r="Z46" s="5"/>
    </row>
    <row r="47" spans="1:26" ht="15.75" customHeight="1" outlineLevel="1">
      <c r="A47" s="84"/>
      <c r="B47" s="135" t="s">
        <v>21</v>
      </c>
      <c r="C47" s="75"/>
      <c r="D47" s="148">
        <f>+D$7*$C$52</f>
        <v>0</v>
      </c>
      <c r="E47" s="148">
        <f t="shared" ref="E47:H47" si="23">+MIN($D7*$C$52,$D$7-SUM($D47:D47))</f>
        <v>0</v>
      </c>
      <c r="F47" s="148">
        <f t="shared" si="23"/>
        <v>0</v>
      </c>
      <c r="G47" s="148">
        <f t="shared" si="23"/>
        <v>0</v>
      </c>
      <c r="H47" s="148">
        <f t="shared" si="23"/>
        <v>0</v>
      </c>
      <c r="I47" s="4"/>
      <c r="J47" s="14"/>
      <c r="K47" s="14"/>
      <c r="L47" s="14"/>
      <c r="M47" s="14"/>
      <c r="N47" s="5"/>
      <c r="O47" s="5"/>
      <c r="P47" s="5"/>
      <c r="Q47" s="5"/>
      <c r="R47" s="5"/>
      <c r="S47" s="5"/>
      <c r="T47" s="5"/>
      <c r="U47" s="5"/>
      <c r="V47" s="5"/>
      <c r="W47" s="5"/>
      <c r="X47" s="5"/>
      <c r="Y47" s="5"/>
      <c r="Z47" s="5"/>
    </row>
    <row r="48" spans="1:26" ht="15.75" customHeight="1" outlineLevel="1">
      <c r="A48" s="84"/>
      <c r="B48" s="135" t="s">
        <v>22</v>
      </c>
      <c r="C48" s="75"/>
      <c r="D48" s="54"/>
      <c r="E48" s="148">
        <f>+E$7*$C$52</f>
        <v>0</v>
      </c>
      <c r="F48" s="148">
        <f>+MIN($E$7*$C$52,$E$7-SUM($D48:E48))</f>
        <v>0</v>
      </c>
      <c r="G48" s="148">
        <f t="shared" ref="G48:H48" si="24">+MIN($E7*$C$52,$E$7-SUM($D48:F48))</f>
        <v>0</v>
      </c>
      <c r="H48" s="148">
        <f t="shared" si="24"/>
        <v>0</v>
      </c>
      <c r="I48" s="4"/>
      <c r="J48" s="14"/>
      <c r="K48" s="14"/>
      <c r="L48" s="14"/>
      <c r="M48" s="14"/>
      <c r="N48" s="5"/>
      <c r="O48" s="5"/>
      <c r="P48" s="5"/>
      <c r="Q48" s="5"/>
      <c r="R48" s="5"/>
      <c r="S48" s="5"/>
      <c r="T48" s="5"/>
      <c r="U48" s="5"/>
      <c r="V48" s="5"/>
      <c r="W48" s="5"/>
      <c r="X48" s="5"/>
      <c r="Y48" s="5"/>
      <c r="Z48" s="5"/>
    </row>
    <row r="49" spans="1:26" ht="15.75" customHeight="1" outlineLevel="1">
      <c r="A49" s="84"/>
      <c r="B49" s="135" t="s">
        <v>23</v>
      </c>
      <c r="C49" s="75"/>
      <c r="D49" s="54"/>
      <c r="E49" s="54"/>
      <c r="F49" s="148">
        <f>+F$7*$C$52</f>
        <v>0</v>
      </c>
      <c r="G49" s="148">
        <f t="shared" ref="G49:H49" si="25">+MIN($F$7*$C$52,$F$7-SUM($D49:F49))</f>
        <v>0</v>
      </c>
      <c r="H49" s="148">
        <f t="shared" si="25"/>
        <v>0</v>
      </c>
      <c r="I49" s="4"/>
      <c r="J49" s="14"/>
      <c r="K49" s="14"/>
      <c r="L49" s="14"/>
      <c r="M49" s="14"/>
      <c r="N49" s="5"/>
      <c r="O49" s="5"/>
      <c r="P49" s="5"/>
      <c r="Q49" s="5"/>
      <c r="R49" s="5"/>
      <c r="S49" s="5"/>
      <c r="T49" s="5"/>
      <c r="U49" s="5"/>
      <c r="V49" s="5"/>
      <c r="W49" s="5"/>
      <c r="X49" s="5"/>
      <c r="Y49" s="5"/>
      <c r="Z49" s="5"/>
    </row>
    <row r="50" spans="1:26" ht="15.75" customHeight="1" outlineLevel="1">
      <c r="A50" s="84"/>
      <c r="B50" s="135" t="s">
        <v>24</v>
      </c>
      <c r="C50" s="75"/>
      <c r="D50" s="54"/>
      <c r="E50" s="54"/>
      <c r="F50" s="54"/>
      <c r="G50" s="148">
        <f>+G$7*$C$52</f>
        <v>0</v>
      </c>
      <c r="H50" s="148">
        <f>+MIN($G$7*$C$52,$G$7-SUM($D50:G50))</f>
        <v>0</v>
      </c>
      <c r="I50" s="4"/>
      <c r="J50" s="14"/>
      <c r="K50" s="14"/>
      <c r="L50" s="14"/>
      <c r="M50" s="14"/>
      <c r="N50" s="5"/>
      <c r="O50" s="5"/>
      <c r="P50" s="5"/>
      <c r="Q50" s="5"/>
      <c r="R50" s="5"/>
      <c r="S50" s="5"/>
      <c r="T50" s="5"/>
      <c r="U50" s="5"/>
      <c r="V50" s="5"/>
      <c r="W50" s="5"/>
      <c r="X50" s="5"/>
      <c r="Y50" s="5"/>
      <c r="Z50" s="5"/>
    </row>
    <row r="51" spans="1:26" ht="15.75" customHeight="1" outlineLevel="1">
      <c r="A51" s="84"/>
      <c r="B51" s="135" t="s">
        <v>25</v>
      </c>
      <c r="C51" s="75"/>
      <c r="D51" s="54"/>
      <c r="E51" s="54"/>
      <c r="F51" s="54"/>
      <c r="G51" s="54"/>
      <c r="H51" s="148">
        <f>+H$7*$C$52</f>
        <v>0</v>
      </c>
      <c r="I51" s="4"/>
      <c r="J51" s="14"/>
      <c r="K51" s="14"/>
      <c r="L51" s="14"/>
      <c r="M51" s="14"/>
      <c r="N51" s="5"/>
      <c r="O51" s="5"/>
      <c r="P51" s="5"/>
      <c r="Q51" s="5"/>
      <c r="R51" s="5"/>
      <c r="S51" s="5"/>
      <c r="T51" s="5"/>
      <c r="U51" s="5"/>
      <c r="V51" s="5"/>
      <c r="W51" s="5"/>
      <c r="X51" s="5"/>
      <c r="Y51" s="5"/>
      <c r="Z51" s="5"/>
    </row>
    <row r="52" spans="1:26" ht="15.75" customHeight="1">
      <c r="A52" s="84"/>
      <c r="B52" s="135" t="str">
        <f>+B7</f>
        <v>Marchi</v>
      </c>
      <c r="C52" s="150">
        <v>0.2</v>
      </c>
      <c r="D52" s="54">
        <f t="shared" ref="D52:H52" si="26">SUM(D47:D51)</f>
        <v>0</v>
      </c>
      <c r="E52" s="54">
        <f t="shared" si="26"/>
        <v>0</v>
      </c>
      <c r="F52" s="54">
        <f t="shared" si="26"/>
        <v>0</v>
      </c>
      <c r="G52" s="54">
        <f t="shared" si="26"/>
        <v>0</v>
      </c>
      <c r="H52" s="54">
        <f t="shared" si="26"/>
        <v>0</v>
      </c>
      <c r="I52" s="4"/>
      <c r="J52" s="14"/>
      <c r="K52" s="14"/>
      <c r="L52" s="14"/>
      <c r="M52" s="14"/>
      <c r="N52" s="5"/>
      <c r="O52" s="5"/>
      <c r="P52" s="5"/>
      <c r="Q52" s="5"/>
      <c r="R52" s="5"/>
      <c r="S52" s="5"/>
      <c r="T52" s="5"/>
      <c r="U52" s="5"/>
      <c r="V52" s="5"/>
      <c r="W52" s="5"/>
      <c r="X52" s="5"/>
      <c r="Y52" s="5"/>
      <c r="Z52" s="5"/>
    </row>
    <row r="53" spans="1:26" ht="15.75" customHeight="1" outlineLevel="1">
      <c r="A53" s="84"/>
      <c r="B53" s="135" t="s">
        <v>21</v>
      </c>
      <c r="C53" s="75"/>
      <c r="D53" s="148">
        <f>+D$8*$C$58</f>
        <v>6600</v>
      </c>
      <c r="E53" s="148">
        <f t="shared" ref="E53:H53" si="27">+MIN($D$8*$C$58,$D$8-SUM($D53:D53))</f>
        <v>6600</v>
      </c>
      <c r="F53" s="148">
        <f t="shared" si="27"/>
        <v>6600</v>
      </c>
      <c r="G53" s="148">
        <f t="shared" si="27"/>
        <v>200</v>
      </c>
      <c r="H53" s="148">
        <f t="shared" si="27"/>
        <v>0</v>
      </c>
      <c r="I53" s="4"/>
      <c r="J53" s="14"/>
      <c r="K53" s="14"/>
      <c r="L53" s="14"/>
      <c r="M53" s="14"/>
      <c r="N53" s="5"/>
      <c r="O53" s="5"/>
      <c r="P53" s="5"/>
      <c r="Q53" s="5"/>
      <c r="R53" s="5"/>
      <c r="S53" s="5"/>
      <c r="T53" s="5"/>
      <c r="U53" s="5"/>
      <c r="V53" s="5"/>
      <c r="W53" s="5"/>
      <c r="X53" s="5"/>
      <c r="Y53" s="5"/>
      <c r="Z53" s="5"/>
    </row>
    <row r="54" spans="1:26" ht="15.75" customHeight="1" outlineLevel="1">
      <c r="A54" s="84"/>
      <c r="B54" s="135" t="s">
        <v>22</v>
      </c>
      <c r="C54" s="75"/>
      <c r="D54" s="54"/>
      <c r="E54" s="148">
        <f>+E$8*$C$58</f>
        <v>1650</v>
      </c>
      <c r="F54" s="148">
        <f t="shared" ref="F54:H54" si="28">+MIN($E$8*$C$58,$E$8-SUM($D54:E54))</f>
        <v>1650</v>
      </c>
      <c r="G54" s="148">
        <f t="shared" si="28"/>
        <v>1650</v>
      </c>
      <c r="H54" s="148">
        <f t="shared" si="28"/>
        <v>50</v>
      </c>
      <c r="I54" s="4"/>
      <c r="J54" s="14"/>
      <c r="K54" s="14"/>
      <c r="L54" s="14"/>
      <c r="M54" s="14"/>
      <c r="N54" s="5"/>
      <c r="O54" s="5"/>
      <c r="P54" s="5"/>
      <c r="Q54" s="5"/>
      <c r="R54" s="5"/>
      <c r="S54" s="5"/>
      <c r="T54" s="5"/>
      <c r="U54" s="5"/>
      <c r="V54" s="5"/>
      <c r="W54" s="5"/>
      <c r="X54" s="5"/>
      <c r="Y54" s="5"/>
      <c r="Z54" s="5"/>
    </row>
    <row r="55" spans="1:26" ht="15.75" customHeight="1" outlineLevel="1">
      <c r="A55" s="84"/>
      <c r="B55" s="135" t="s">
        <v>23</v>
      </c>
      <c r="C55" s="75"/>
      <c r="D55" s="54"/>
      <c r="E55" s="54"/>
      <c r="F55" s="148">
        <f>+F$8*$C$58</f>
        <v>1650</v>
      </c>
      <c r="G55" s="148">
        <f t="shared" ref="G55:H55" si="29">+MIN($F$8*$C$58,$F$8-SUM($D55:F55))</f>
        <v>1650</v>
      </c>
      <c r="H55" s="148">
        <f t="shared" si="29"/>
        <v>1650</v>
      </c>
      <c r="I55" s="4"/>
      <c r="J55" s="14"/>
      <c r="K55" s="14"/>
      <c r="L55" s="14"/>
      <c r="M55" s="14"/>
      <c r="N55" s="5"/>
      <c r="O55" s="5"/>
      <c r="P55" s="5"/>
      <c r="Q55" s="5"/>
      <c r="R55" s="5"/>
      <c r="S55" s="5"/>
      <c r="T55" s="5"/>
      <c r="U55" s="5"/>
      <c r="V55" s="5"/>
      <c r="W55" s="5"/>
      <c r="X55" s="5"/>
      <c r="Y55" s="5"/>
      <c r="Z55" s="5"/>
    </row>
    <row r="56" spans="1:26" ht="15.75" customHeight="1" outlineLevel="1">
      <c r="A56" s="84"/>
      <c r="B56" s="135" t="s">
        <v>24</v>
      </c>
      <c r="C56" s="75"/>
      <c r="D56" s="54"/>
      <c r="E56" s="54"/>
      <c r="F56" s="54"/>
      <c r="G56" s="148">
        <f>+G$8*$C$58</f>
        <v>3300</v>
      </c>
      <c r="H56" s="148">
        <f>+MIN($G$8*$C$58,$G$8-SUM($D56:G56))</f>
        <v>3300</v>
      </c>
      <c r="I56" s="4"/>
      <c r="J56" s="14"/>
      <c r="K56" s="14"/>
      <c r="L56" s="14"/>
      <c r="M56" s="14"/>
      <c r="N56" s="5"/>
      <c r="O56" s="5"/>
      <c r="P56" s="5"/>
      <c r="Q56" s="5"/>
      <c r="R56" s="5"/>
      <c r="S56" s="5"/>
      <c r="T56" s="5"/>
      <c r="U56" s="5"/>
      <c r="V56" s="5"/>
      <c r="W56" s="5"/>
      <c r="X56" s="5"/>
      <c r="Y56" s="5"/>
      <c r="Z56" s="5"/>
    </row>
    <row r="57" spans="1:26" ht="15.75" customHeight="1" outlineLevel="1">
      <c r="A57" s="84"/>
      <c r="B57" s="135" t="s">
        <v>25</v>
      </c>
      <c r="C57" s="75"/>
      <c r="D57" s="54"/>
      <c r="E57" s="54"/>
      <c r="F57" s="54"/>
      <c r="G57" s="54"/>
      <c r="H57" s="148">
        <f>+H$8*$C$58</f>
        <v>3300</v>
      </c>
      <c r="I57" s="4"/>
      <c r="J57" s="14"/>
      <c r="K57" s="14"/>
      <c r="L57" s="14"/>
      <c r="M57" s="14"/>
      <c r="N57" s="5"/>
      <c r="O57" s="5"/>
      <c r="P57" s="5"/>
      <c r="Q57" s="5"/>
      <c r="R57" s="5"/>
      <c r="S57" s="5"/>
      <c r="T57" s="5"/>
      <c r="U57" s="5"/>
      <c r="V57" s="5"/>
      <c r="W57" s="5"/>
      <c r="X57" s="5"/>
      <c r="Y57" s="5"/>
      <c r="Z57" s="5"/>
    </row>
    <row r="58" spans="1:26" ht="15.75" customHeight="1">
      <c r="A58" s="84"/>
      <c r="B58" s="135" t="str">
        <f>+B8</f>
        <v>Software</v>
      </c>
      <c r="C58" s="150">
        <v>0.33</v>
      </c>
      <c r="D58" s="54">
        <f t="shared" ref="D58:H58" si="30">SUM(D53:D57)</f>
        <v>6600</v>
      </c>
      <c r="E58" s="54">
        <f t="shared" si="30"/>
        <v>8250</v>
      </c>
      <c r="F58" s="54">
        <f t="shared" si="30"/>
        <v>9900</v>
      </c>
      <c r="G58" s="54">
        <f t="shared" si="30"/>
        <v>6800</v>
      </c>
      <c r="H58" s="54">
        <f t="shared" si="30"/>
        <v>8300</v>
      </c>
      <c r="I58" s="4"/>
      <c r="J58" s="14"/>
      <c r="K58" s="14"/>
      <c r="L58" s="14"/>
      <c r="M58" s="14"/>
      <c r="N58" s="5"/>
      <c r="O58" s="5"/>
      <c r="P58" s="5"/>
      <c r="Q58" s="5"/>
      <c r="R58" s="5"/>
      <c r="S58" s="5"/>
      <c r="T58" s="5"/>
      <c r="U58" s="5"/>
      <c r="V58" s="5"/>
      <c r="W58" s="5"/>
      <c r="X58" s="5"/>
      <c r="Y58" s="5"/>
      <c r="Z58" s="5"/>
    </row>
    <row r="59" spans="1:26" ht="15.75" customHeight="1" outlineLevel="1">
      <c r="A59" s="84"/>
      <c r="B59" s="135" t="s">
        <v>21</v>
      </c>
      <c r="C59" s="75"/>
      <c r="D59" s="148">
        <f>+D$9*$C$64</f>
        <v>0</v>
      </c>
      <c r="E59" s="148">
        <f t="shared" ref="E59:H59" si="31">+MIN($D$9*$C$64,$D$9-SUM($D59:D59))</f>
        <v>0</v>
      </c>
      <c r="F59" s="148">
        <f t="shared" si="31"/>
        <v>0</v>
      </c>
      <c r="G59" s="148">
        <f t="shared" si="31"/>
        <v>0</v>
      </c>
      <c r="H59" s="148">
        <f t="shared" si="31"/>
        <v>0</v>
      </c>
      <c r="I59" s="4"/>
      <c r="J59" s="14"/>
      <c r="K59" s="14"/>
      <c r="L59" s="14"/>
      <c r="M59" s="14"/>
      <c r="N59" s="5"/>
      <c r="O59" s="5"/>
      <c r="P59" s="5"/>
      <c r="Q59" s="5"/>
      <c r="R59" s="5"/>
      <c r="S59" s="5"/>
      <c r="T59" s="5"/>
      <c r="U59" s="5"/>
      <c r="V59" s="5"/>
      <c r="W59" s="5"/>
      <c r="X59" s="5"/>
      <c r="Y59" s="5"/>
      <c r="Z59" s="5"/>
    </row>
    <row r="60" spans="1:26" ht="15.75" customHeight="1" outlineLevel="1">
      <c r="A60" s="84"/>
      <c r="B60" s="135" t="s">
        <v>22</v>
      </c>
      <c r="C60" s="75"/>
      <c r="D60" s="54"/>
      <c r="E60" s="148">
        <f>+E$9*$C$64</f>
        <v>0</v>
      </c>
      <c r="F60" s="148">
        <f t="shared" ref="F60:H60" si="32">+MIN($E$9*$C$64,$E$9-SUM($D60:E60))</f>
        <v>0</v>
      </c>
      <c r="G60" s="148">
        <f t="shared" si="32"/>
        <v>0</v>
      </c>
      <c r="H60" s="148">
        <f t="shared" si="32"/>
        <v>0</v>
      </c>
      <c r="I60" s="4"/>
      <c r="J60" s="14"/>
      <c r="K60" s="14"/>
      <c r="L60" s="14"/>
      <c r="M60" s="14"/>
      <c r="N60" s="5"/>
      <c r="O60" s="5"/>
      <c r="P60" s="5"/>
      <c r="Q60" s="5"/>
      <c r="R60" s="5"/>
      <c r="S60" s="5"/>
      <c r="T60" s="5"/>
      <c r="U60" s="5"/>
      <c r="V60" s="5"/>
      <c r="W60" s="5"/>
      <c r="X60" s="5"/>
      <c r="Y60" s="5"/>
      <c r="Z60" s="5"/>
    </row>
    <row r="61" spans="1:26" ht="15.75" customHeight="1" outlineLevel="1">
      <c r="A61" s="84"/>
      <c r="B61" s="135" t="s">
        <v>23</v>
      </c>
      <c r="C61" s="75"/>
      <c r="D61" s="54"/>
      <c r="E61" s="54"/>
      <c r="F61" s="148">
        <f>+F$9*$C$64</f>
        <v>0</v>
      </c>
      <c r="G61" s="148">
        <f t="shared" ref="G61:H61" si="33">+MIN($F$9*$C$64,$F$9-SUM($D61:F61))</f>
        <v>0</v>
      </c>
      <c r="H61" s="148">
        <f t="shared" si="33"/>
        <v>0</v>
      </c>
      <c r="I61" s="4"/>
      <c r="J61" s="14"/>
      <c r="K61" s="14"/>
      <c r="L61" s="14"/>
      <c r="M61" s="14"/>
      <c r="N61" s="5"/>
      <c r="O61" s="5"/>
      <c r="P61" s="5"/>
      <c r="Q61" s="5"/>
      <c r="R61" s="5"/>
      <c r="S61" s="5"/>
      <c r="T61" s="5"/>
      <c r="U61" s="5"/>
      <c r="V61" s="5"/>
      <c r="W61" s="5"/>
      <c r="X61" s="5"/>
      <c r="Y61" s="5"/>
      <c r="Z61" s="5"/>
    </row>
    <row r="62" spans="1:26" ht="15.75" customHeight="1" outlineLevel="1">
      <c r="A62" s="84"/>
      <c r="B62" s="135" t="s">
        <v>24</v>
      </c>
      <c r="C62" s="75"/>
      <c r="D62" s="54"/>
      <c r="E62" s="54"/>
      <c r="F62" s="54"/>
      <c r="G62" s="148">
        <f>+G$9*$C$64</f>
        <v>0</v>
      </c>
      <c r="H62" s="148">
        <f>+MIN($G$9*$C$64,$G$9-SUM($D62:G62))</f>
        <v>0</v>
      </c>
      <c r="I62" s="4"/>
      <c r="J62" s="14"/>
      <c r="K62" s="14"/>
      <c r="L62" s="14"/>
      <c r="M62" s="14"/>
      <c r="N62" s="5"/>
      <c r="O62" s="5"/>
      <c r="P62" s="5"/>
      <c r="Q62" s="5"/>
      <c r="R62" s="5"/>
      <c r="S62" s="5"/>
      <c r="T62" s="5"/>
      <c r="U62" s="5"/>
      <c r="V62" s="5"/>
      <c r="W62" s="5"/>
      <c r="X62" s="5"/>
      <c r="Y62" s="5"/>
      <c r="Z62" s="5"/>
    </row>
    <row r="63" spans="1:26" ht="15.75" customHeight="1" outlineLevel="1">
      <c r="A63" s="84"/>
      <c r="B63" s="135" t="s">
        <v>25</v>
      </c>
      <c r="C63" s="75"/>
      <c r="D63" s="54"/>
      <c r="E63" s="54"/>
      <c r="F63" s="54"/>
      <c r="G63" s="54"/>
      <c r="H63" s="148">
        <f>+H$9*$C$64</f>
        <v>0</v>
      </c>
      <c r="I63" s="4"/>
      <c r="J63" s="14"/>
      <c r="K63" s="14"/>
      <c r="L63" s="14"/>
      <c r="M63" s="14"/>
      <c r="N63" s="5"/>
      <c r="O63" s="5"/>
      <c r="P63" s="5"/>
      <c r="Q63" s="5"/>
      <c r="R63" s="5"/>
      <c r="S63" s="5"/>
      <c r="T63" s="5"/>
      <c r="U63" s="5"/>
      <c r="V63" s="5"/>
      <c r="W63" s="5"/>
      <c r="X63" s="5"/>
      <c r="Y63" s="5"/>
      <c r="Z63" s="5"/>
    </row>
    <row r="64" spans="1:26" ht="15.75" customHeight="1">
      <c r="A64" s="84"/>
      <c r="B64" s="135" t="str">
        <f>+B9</f>
        <v xml:space="preserve">R&amp;D </v>
      </c>
      <c r="C64" s="150">
        <v>0.2</v>
      </c>
      <c r="D64" s="54">
        <f t="shared" ref="D64:H64" si="34">SUM(D59:D63)</f>
        <v>0</v>
      </c>
      <c r="E64" s="54">
        <f t="shared" si="34"/>
        <v>0</v>
      </c>
      <c r="F64" s="54">
        <f t="shared" si="34"/>
        <v>0</v>
      </c>
      <c r="G64" s="54">
        <f t="shared" si="34"/>
        <v>0</v>
      </c>
      <c r="H64" s="54">
        <f t="shared" si="34"/>
        <v>0</v>
      </c>
      <c r="I64" s="4"/>
      <c r="J64" s="14"/>
      <c r="K64" s="14"/>
      <c r="L64" s="14"/>
      <c r="M64" s="14"/>
      <c r="N64" s="5"/>
      <c r="O64" s="5"/>
      <c r="P64" s="5"/>
      <c r="Q64" s="5"/>
      <c r="R64" s="5"/>
      <c r="S64" s="5"/>
      <c r="T64" s="5"/>
      <c r="U64" s="5"/>
      <c r="V64" s="5"/>
      <c r="W64" s="5"/>
      <c r="X64" s="5"/>
      <c r="Y64" s="5"/>
      <c r="Z64" s="5"/>
    </row>
    <row r="65" spans="1:26" ht="15.75" customHeight="1" outlineLevel="1">
      <c r="A65" s="84"/>
      <c r="B65" s="135" t="s">
        <v>21</v>
      </c>
      <c r="C65" s="75"/>
      <c r="D65" s="148">
        <f>+D$10*$C$70</f>
        <v>0</v>
      </c>
      <c r="E65" s="148">
        <f t="shared" ref="E65:H65" si="35">+MIN($D$10*$C$70,$D$10-SUM($D65:D65))</f>
        <v>0</v>
      </c>
      <c r="F65" s="148">
        <f t="shared" si="35"/>
        <v>0</v>
      </c>
      <c r="G65" s="148">
        <f t="shared" si="35"/>
        <v>0</v>
      </c>
      <c r="H65" s="148">
        <f t="shared" si="35"/>
        <v>0</v>
      </c>
      <c r="I65" s="4"/>
      <c r="J65" s="14"/>
      <c r="K65" s="14"/>
      <c r="L65" s="14"/>
      <c r="M65" s="14"/>
      <c r="N65" s="5"/>
      <c r="O65" s="5"/>
      <c r="P65" s="5"/>
      <c r="Q65" s="5"/>
      <c r="R65" s="5"/>
      <c r="S65" s="5"/>
      <c r="T65" s="5"/>
      <c r="U65" s="5"/>
      <c r="V65" s="5"/>
      <c r="W65" s="5"/>
      <c r="X65" s="5"/>
      <c r="Y65" s="5"/>
      <c r="Z65" s="5"/>
    </row>
    <row r="66" spans="1:26" ht="15.75" customHeight="1" outlineLevel="1">
      <c r="A66" s="84"/>
      <c r="B66" s="135" t="s">
        <v>22</v>
      </c>
      <c r="C66" s="75"/>
      <c r="D66" s="54"/>
      <c r="E66" s="148">
        <f>+E$10*$C$70</f>
        <v>0</v>
      </c>
      <c r="F66" s="148">
        <f t="shared" ref="F66:H66" si="36">+MIN($E$10*$C$70,$E$10-SUM($D66:E66))</f>
        <v>0</v>
      </c>
      <c r="G66" s="148">
        <f t="shared" si="36"/>
        <v>0</v>
      </c>
      <c r="H66" s="148">
        <f t="shared" si="36"/>
        <v>0</v>
      </c>
      <c r="I66" s="4"/>
      <c r="J66" s="14"/>
      <c r="K66" s="14"/>
      <c r="L66" s="14"/>
      <c r="M66" s="14"/>
      <c r="N66" s="5"/>
      <c r="O66" s="5"/>
      <c r="P66" s="5"/>
      <c r="Q66" s="5"/>
      <c r="R66" s="5"/>
      <c r="S66" s="5"/>
      <c r="T66" s="5"/>
      <c r="U66" s="5"/>
      <c r="V66" s="5"/>
      <c r="W66" s="5"/>
      <c r="X66" s="5"/>
      <c r="Y66" s="5"/>
      <c r="Z66" s="5"/>
    </row>
    <row r="67" spans="1:26" ht="15.75" customHeight="1" outlineLevel="1">
      <c r="A67" s="84"/>
      <c r="B67" s="135" t="s">
        <v>23</v>
      </c>
      <c r="C67" s="75"/>
      <c r="D67" s="54"/>
      <c r="E67" s="54"/>
      <c r="F67" s="148">
        <f>+F$10*$C$70</f>
        <v>0</v>
      </c>
      <c r="G67" s="148">
        <f t="shared" ref="G67:H67" si="37">+MIN($F$10*$C$70,$F$10-SUM($D67:F67))</f>
        <v>0</v>
      </c>
      <c r="H67" s="148">
        <f t="shared" si="37"/>
        <v>0</v>
      </c>
      <c r="I67" s="4"/>
      <c r="J67" s="14"/>
      <c r="K67" s="14"/>
      <c r="L67" s="14"/>
      <c r="M67" s="14"/>
      <c r="N67" s="5"/>
      <c r="O67" s="5"/>
      <c r="P67" s="5"/>
      <c r="Q67" s="5"/>
      <c r="R67" s="5"/>
      <c r="S67" s="5"/>
      <c r="T67" s="5"/>
      <c r="U67" s="5"/>
      <c r="V67" s="5"/>
      <c r="W67" s="5"/>
      <c r="X67" s="5"/>
      <c r="Y67" s="5"/>
      <c r="Z67" s="5"/>
    </row>
    <row r="68" spans="1:26" ht="15.75" customHeight="1" outlineLevel="1">
      <c r="A68" s="84"/>
      <c r="B68" s="135" t="s">
        <v>24</v>
      </c>
      <c r="C68" s="75"/>
      <c r="D68" s="54"/>
      <c r="E68" s="54"/>
      <c r="F68" s="54"/>
      <c r="G68" s="148">
        <f>+G$10*$C$70</f>
        <v>0</v>
      </c>
      <c r="H68" s="148">
        <f>+MIN($G$10*$C$70,$G$10-SUM($D68:G68))</f>
        <v>0</v>
      </c>
      <c r="I68" s="4"/>
      <c r="J68" s="14"/>
      <c r="K68" s="14"/>
      <c r="L68" s="14"/>
      <c r="M68" s="14"/>
      <c r="N68" s="5"/>
      <c r="O68" s="5"/>
      <c r="P68" s="5"/>
      <c r="Q68" s="5"/>
      <c r="R68" s="5"/>
      <c r="S68" s="5"/>
      <c r="T68" s="5"/>
      <c r="U68" s="5"/>
      <c r="V68" s="5"/>
      <c r="W68" s="5"/>
      <c r="X68" s="5"/>
      <c r="Y68" s="5"/>
      <c r="Z68" s="5"/>
    </row>
    <row r="69" spans="1:26" ht="15.75" customHeight="1" outlineLevel="1">
      <c r="A69" s="84"/>
      <c r="B69" s="135" t="s">
        <v>25</v>
      </c>
      <c r="C69" s="75"/>
      <c r="D69" s="54"/>
      <c r="E69" s="54"/>
      <c r="F69" s="54"/>
      <c r="G69" s="54"/>
      <c r="H69" s="148">
        <f>+H$10*$C$70</f>
        <v>0</v>
      </c>
      <c r="I69" s="4"/>
      <c r="J69" s="14"/>
      <c r="K69" s="14"/>
      <c r="L69" s="14"/>
      <c r="M69" s="14"/>
      <c r="N69" s="5"/>
      <c r="O69" s="5"/>
      <c r="P69" s="5"/>
      <c r="Q69" s="5"/>
      <c r="R69" s="5"/>
      <c r="S69" s="5"/>
      <c r="T69" s="5"/>
      <c r="U69" s="5"/>
      <c r="V69" s="5"/>
      <c r="W69" s="5"/>
      <c r="X69" s="5"/>
      <c r="Y69" s="5"/>
      <c r="Z69" s="5"/>
    </row>
    <row r="70" spans="1:26" ht="15.75" customHeight="1">
      <c r="A70" s="84"/>
      <c r="B70" s="101" t="str">
        <f>+B10</f>
        <v>Altro</v>
      </c>
      <c r="C70" s="150">
        <v>0.2</v>
      </c>
      <c r="D70" s="54">
        <f t="shared" ref="D70:H70" si="38">SUM(D65:D69)</f>
        <v>0</v>
      </c>
      <c r="E70" s="54">
        <f t="shared" si="38"/>
        <v>0</v>
      </c>
      <c r="F70" s="54">
        <f t="shared" si="38"/>
        <v>0</v>
      </c>
      <c r="G70" s="54">
        <f t="shared" si="38"/>
        <v>0</v>
      </c>
      <c r="H70" s="54">
        <f t="shared" si="38"/>
        <v>0</v>
      </c>
      <c r="I70" s="4"/>
      <c r="J70" s="14"/>
      <c r="K70" s="14"/>
      <c r="L70" s="14"/>
      <c r="M70" s="14"/>
      <c r="N70" s="5"/>
      <c r="O70" s="5"/>
      <c r="P70" s="5"/>
      <c r="Q70" s="5"/>
      <c r="R70" s="5"/>
      <c r="S70" s="5"/>
      <c r="T70" s="5"/>
      <c r="U70" s="5"/>
      <c r="V70" s="5"/>
      <c r="W70" s="5"/>
      <c r="X70" s="5"/>
      <c r="Y70" s="5"/>
      <c r="Z70" s="5"/>
    </row>
    <row r="71" spans="1:26" ht="30" customHeight="1">
      <c r="A71" s="84"/>
      <c r="B71" s="134" t="s">
        <v>163</v>
      </c>
      <c r="C71" s="75"/>
      <c r="D71" s="54"/>
      <c r="E71" s="54"/>
      <c r="F71" s="54"/>
      <c r="G71" s="54"/>
      <c r="H71" s="54"/>
      <c r="I71" s="4"/>
      <c r="J71" s="14"/>
      <c r="K71" s="14"/>
      <c r="L71" s="14"/>
      <c r="M71" s="14"/>
      <c r="N71" s="5"/>
      <c r="O71" s="5"/>
      <c r="P71" s="5"/>
      <c r="Q71" s="5"/>
      <c r="R71" s="5"/>
      <c r="S71" s="5"/>
      <c r="T71" s="5"/>
      <c r="U71" s="5"/>
      <c r="V71" s="5"/>
      <c r="W71" s="5"/>
      <c r="X71" s="5"/>
      <c r="Y71" s="5"/>
      <c r="Z71" s="5"/>
    </row>
    <row r="72" spans="1:26" ht="15.75" customHeight="1" outlineLevel="1">
      <c r="A72" s="84"/>
      <c r="B72" s="135" t="s">
        <v>21</v>
      </c>
      <c r="C72" s="75"/>
      <c r="D72" s="148">
        <f>+D$12*$C$77</f>
        <v>1200</v>
      </c>
      <c r="E72" s="148">
        <f t="shared" ref="E72:H72" si="39">+MIN($D$12*$C$77,$D$12-SUM($D72:D72))</f>
        <v>1200</v>
      </c>
      <c r="F72" s="148">
        <f t="shared" si="39"/>
        <v>1200</v>
      </c>
      <c r="G72" s="148">
        <f t="shared" si="39"/>
        <v>1200</v>
      </c>
      <c r="H72" s="148">
        <f t="shared" si="39"/>
        <v>1200</v>
      </c>
      <c r="I72" s="4"/>
      <c r="J72" s="14"/>
      <c r="K72" s="14"/>
      <c r="L72" s="14"/>
      <c r="M72" s="14"/>
      <c r="N72" s="5"/>
      <c r="O72" s="5"/>
      <c r="P72" s="5"/>
      <c r="Q72" s="5"/>
      <c r="R72" s="5"/>
      <c r="S72" s="5"/>
      <c r="T72" s="5"/>
      <c r="U72" s="5"/>
      <c r="V72" s="5"/>
      <c r="W72" s="5"/>
      <c r="X72" s="5"/>
      <c r="Y72" s="5"/>
      <c r="Z72" s="5"/>
    </row>
    <row r="73" spans="1:26" ht="15.75" customHeight="1" outlineLevel="1">
      <c r="A73" s="84"/>
      <c r="B73" s="135" t="s">
        <v>22</v>
      </c>
      <c r="C73" s="75"/>
      <c r="D73" s="54"/>
      <c r="E73" s="148">
        <f>+E$12*$C$77</f>
        <v>1200</v>
      </c>
      <c r="F73" s="148">
        <f t="shared" ref="F73:H73" si="40">+MIN($E$12*$C$77,$E$12-SUM($D73:E73))</f>
        <v>1200</v>
      </c>
      <c r="G73" s="148">
        <f t="shared" si="40"/>
        <v>1200</v>
      </c>
      <c r="H73" s="148">
        <f t="shared" si="40"/>
        <v>1200</v>
      </c>
      <c r="I73" s="4"/>
      <c r="J73" s="5"/>
      <c r="K73" s="5"/>
      <c r="L73" s="5"/>
      <c r="M73" s="5"/>
      <c r="N73" s="5"/>
      <c r="O73" s="5"/>
      <c r="P73" s="5"/>
      <c r="Q73" s="5"/>
      <c r="R73" s="5"/>
      <c r="S73" s="5"/>
      <c r="T73" s="5"/>
      <c r="U73" s="5"/>
      <c r="V73" s="5"/>
      <c r="W73" s="5"/>
      <c r="X73" s="5"/>
      <c r="Y73" s="5"/>
      <c r="Z73" s="5"/>
    </row>
    <row r="74" spans="1:26" ht="15.75" customHeight="1" outlineLevel="1">
      <c r="A74" s="84"/>
      <c r="B74" s="135" t="s">
        <v>23</v>
      </c>
      <c r="C74" s="75"/>
      <c r="D74" s="54"/>
      <c r="E74" s="54"/>
      <c r="F74" s="148">
        <f>+F$12*$C$77</f>
        <v>1200</v>
      </c>
      <c r="G74" s="148">
        <f t="shared" ref="G74:H74" si="41">+MIN($F$12*$C$77,$F$12-SUM($D74:F74))</f>
        <v>1200</v>
      </c>
      <c r="H74" s="148">
        <f t="shared" si="41"/>
        <v>1200</v>
      </c>
      <c r="I74" s="4"/>
      <c r="J74" s="5"/>
      <c r="K74" s="5"/>
      <c r="L74" s="5"/>
      <c r="M74" s="5"/>
      <c r="N74" s="5"/>
      <c r="O74" s="5"/>
      <c r="P74" s="5"/>
      <c r="Q74" s="5"/>
      <c r="R74" s="5"/>
      <c r="S74" s="5"/>
      <c r="T74" s="5"/>
      <c r="U74" s="5"/>
      <c r="V74" s="5"/>
      <c r="W74" s="5"/>
      <c r="X74" s="5"/>
      <c r="Y74" s="5"/>
      <c r="Z74" s="5"/>
    </row>
    <row r="75" spans="1:26" ht="15.75" customHeight="1" outlineLevel="1">
      <c r="A75" s="84"/>
      <c r="B75" s="135" t="s">
        <v>24</v>
      </c>
      <c r="C75" s="75"/>
      <c r="D75" s="54"/>
      <c r="E75" s="54"/>
      <c r="F75" s="54"/>
      <c r="G75" s="148">
        <f>+G$12*$C$77</f>
        <v>1200</v>
      </c>
      <c r="H75" s="148">
        <f>+MIN($G$12*$C$77,$G$12-SUM($D75:G75))</f>
        <v>1200</v>
      </c>
      <c r="I75" s="4"/>
      <c r="J75" s="5"/>
      <c r="K75" s="5"/>
      <c r="L75" s="5"/>
      <c r="M75" s="5"/>
      <c r="N75" s="5"/>
      <c r="O75" s="5"/>
      <c r="P75" s="5"/>
      <c r="Q75" s="5"/>
      <c r="R75" s="5"/>
      <c r="S75" s="5"/>
      <c r="T75" s="5"/>
      <c r="U75" s="5"/>
      <c r="V75" s="5"/>
      <c r="W75" s="5"/>
      <c r="X75" s="5"/>
      <c r="Y75" s="5"/>
      <c r="Z75" s="5"/>
    </row>
    <row r="76" spans="1:26" ht="15.75" customHeight="1" outlineLevel="1">
      <c r="A76" s="84"/>
      <c r="B76" s="135" t="s">
        <v>25</v>
      </c>
      <c r="C76" s="75"/>
      <c r="D76" s="54"/>
      <c r="E76" s="54"/>
      <c r="F76" s="54"/>
      <c r="G76" s="54"/>
      <c r="H76" s="148">
        <f>+H$12*$C$77</f>
        <v>1200</v>
      </c>
      <c r="I76" s="4"/>
      <c r="J76" s="5"/>
      <c r="K76" s="5"/>
      <c r="L76" s="5"/>
      <c r="M76" s="5"/>
      <c r="N76" s="5"/>
      <c r="O76" s="5"/>
      <c r="P76" s="5"/>
      <c r="Q76" s="5"/>
      <c r="R76" s="5"/>
      <c r="S76" s="5"/>
      <c r="T76" s="5"/>
      <c r="U76" s="5"/>
      <c r="V76" s="5"/>
      <c r="W76" s="5"/>
      <c r="X76" s="5"/>
      <c r="Y76" s="5"/>
      <c r="Z76" s="5"/>
    </row>
    <row r="77" spans="1:26" ht="15.75" customHeight="1">
      <c r="A77" s="84"/>
      <c r="B77" s="135" t="str">
        <f>+B27</f>
        <v>Fabbricati</v>
      </c>
      <c r="C77" s="150">
        <v>0.04</v>
      </c>
      <c r="D77" s="54">
        <f t="shared" ref="D77:H77" si="42">SUM(D72:D76)</f>
        <v>1200</v>
      </c>
      <c r="E77" s="54">
        <f t="shared" si="42"/>
        <v>2400</v>
      </c>
      <c r="F77" s="54">
        <f t="shared" si="42"/>
        <v>3600</v>
      </c>
      <c r="G77" s="54">
        <f t="shared" si="42"/>
        <v>4800</v>
      </c>
      <c r="H77" s="54">
        <f t="shared" si="42"/>
        <v>6000</v>
      </c>
      <c r="I77" s="4"/>
      <c r="J77" s="5"/>
      <c r="K77" s="5"/>
      <c r="L77" s="5"/>
      <c r="M77" s="5"/>
      <c r="N77" s="5"/>
      <c r="O77" s="5"/>
      <c r="P77" s="5"/>
      <c r="Q77" s="5"/>
      <c r="R77" s="5"/>
      <c r="S77" s="5"/>
      <c r="T77" s="5"/>
      <c r="U77" s="5"/>
      <c r="V77" s="5"/>
      <c r="W77" s="5"/>
      <c r="X77" s="5"/>
      <c r="Y77" s="5"/>
      <c r="Z77" s="5"/>
    </row>
    <row r="78" spans="1:26" ht="15.75" customHeight="1" outlineLevel="1">
      <c r="A78" s="84"/>
      <c r="B78" s="135" t="s">
        <v>21</v>
      </c>
      <c r="C78" s="75"/>
      <c r="D78" s="148">
        <f>+D$13*$C$83</f>
        <v>0</v>
      </c>
      <c r="E78" s="148">
        <f t="shared" ref="E78:H78" si="43">+MIN($D$13*$C$83,$D$13-SUM($D78:D78))</f>
        <v>0</v>
      </c>
      <c r="F78" s="148">
        <f t="shared" si="43"/>
        <v>0</v>
      </c>
      <c r="G78" s="148">
        <f t="shared" si="43"/>
        <v>0</v>
      </c>
      <c r="H78" s="148">
        <f t="shared" si="43"/>
        <v>0</v>
      </c>
      <c r="I78" s="4"/>
      <c r="J78" s="5"/>
      <c r="K78" s="5"/>
      <c r="L78" s="5"/>
      <c r="M78" s="5"/>
      <c r="N78" s="5"/>
      <c r="O78" s="5"/>
      <c r="P78" s="5"/>
      <c r="Q78" s="5"/>
      <c r="R78" s="5"/>
      <c r="S78" s="5"/>
      <c r="T78" s="5"/>
      <c r="U78" s="5"/>
      <c r="V78" s="5"/>
      <c r="W78" s="5"/>
      <c r="X78" s="5"/>
      <c r="Y78" s="5"/>
      <c r="Z78" s="5"/>
    </row>
    <row r="79" spans="1:26" ht="15.75" customHeight="1" outlineLevel="1">
      <c r="A79" s="84"/>
      <c r="B79" s="135" t="s">
        <v>22</v>
      </c>
      <c r="C79" s="75"/>
      <c r="D79" s="54"/>
      <c r="E79" s="148">
        <f>+E$13*$C$83</f>
        <v>0</v>
      </c>
      <c r="F79" s="148">
        <f t="shared" ref="F79:H79" si="44">+MIN($E$13*$C$83,$E$13-SUM($D79:E79))</f>
        <v>0</v>
      </c>
      <c r="G79" s="148">
        <f t="shared" si="44"/>
        <v>0</v>
      </c>
      <c r="H79" s="148">
        <f t="shared" si="44"/>
        <v>0</v>
      </c>
      <c r="I79" s="4"/>
      <c r="J79" s="5"/>
      <c r="K79" s="5"/>
      <c r="L79" s="5"/>
      <c r="M79" s="5"/>
      <c r="N79" s="5"/>
      <c r="O79" s="5"/>
      <c r="P79" s="5"/>
      <c r="Q79" s="5"/>
      <c r="R79" s="5"/>
      <c r="S79" s="5"/>
      <c r="T79" s="5"/>
      <c r="U79" s="5"/>
      <c r="V79" s="5"/>
      <c r="W79" s="5"/>
      <c r="X79" s="5"/>
      <c r="Y79" s="5"/>
      <c r="Z79" s="5"/>
    </row>
    <row r="80" spans="1:26" ht="15.75" customHeight="1" outlineLevel="1">
      <c r="A80" s="84"/>
      <c r="B80" s="135" t="s">
        <v>23</v>
      </c>
      <c r="C80" s="75"/>
      <c r="D80" s="54"/>
      <c r="E80" s="54"/>
      <c r="F80" s="148">
        <f>+F$13*$C$83</f>
        <v>0</v>
      </c>
      <c r="G80" s="148">
        <f t="shared" ref="G80:H80" si="45">+MIN($F$13*$C$83,$F$13-SUM($D80:F80))</f>
        <v>0</v>
      </c>
      <c r="H80" s="148">
        <f t="shared" si="45"/>
        <v>0</v>
      </c>
      <c r="I80" s="4"/>
      <c r="J80" s="5"/>
      <c r="K80" s="5"/>
      <c r="L80" s="5"/>
      <c r="M80" s="5"/>
      <c r="N80" s="5"/>
      <c r="O80" s="5"/>
      <c r="P80" s="5"/>
      <c r="Q80" s="5"/>
      <c r="R80" s="5"/>
      <c r="S80" s="5"/>
      <c r="T80" s="5"/>
      <c r="U80" s="5"/>
      <c r="V80" s="5"/>
      <c r="W80" s="5"/>
      <c r="X80" s="5"/>
      <c r="Y80" s="5"/>
      <c r="Z80" s="5"/>
    </row>
    <row r="81" spans="1:26" ht="15.75" customHeight="1" outlineLevel="1">
      <c r="A81" s="84"/>
      <c r="B81" s="135" t="s">
        <v>24</v>
      </c>
      <c r="C81" s="75"/>
      <c r="D81" s="54"/>
      <c r="E81" s="54"/>
      <c r="F81" s="54"/>
      <c r="G81" s="148">
        <f>+G$13*$C$83</f>
        <v>0</v>
      </c>
      <c r="H81" s="148">
        <f>+MIN($G$13*$C$83,$G$13-SUM($D81:G81))</f>
        <v>0</v>
      </c>
      <c r="I81" s="4"/>
      <c r="J81" s="4"/>
      <c r="K81" s="4"/>
      <c r="L81" s="4"/>
      <c r="M81" s="4"/>
      <c r="N81" s="4"/>
      <c r="O81" s="4"/>
      <c r="P81" s="4"/>
      <c r="Q81" s="4"/>
      <c r="R81" s="4"/>
      <c r="S81" s="4"/>
      <c r="T81" s="4"/>
      <c r="U81" s="4"/>
      <c r="V81" s="4"/>
      <c r="W81" s="4"/>
      <c r="X81" s="4"/>
      <c r="Y81" s="4"/>
      <c r="Z81" s="4"/>
    </row>
    <row r="82" spans="1:26" ht="15.75" customHeight="1" outlineLevel="1">
      <c r="A82" s="84"/>
      <c r="B82" s="135" t="s">
        <v>25</v>
      </c>
      <c r="C82" s="75"/>
      <c r="D82" s="54"/>
      <c r="E82" s="54"/>
      <c r="F82" s="54"/>
      <c r="G82" s="54"/>
      <c r="H82" s="148">
        <f>+H$13*$C$83</f>
        <v>0</v>
      </c>
      <c r="I82" s="4"/>
      <c r="J82" s="4"/>
      <c r="K82" s="4"/>
      <c r="L82" s="4"/>
      <c r="M82" s="4"/>
      <c r="N82" s="4"/>
      <c r="O82" s="4"/>
      <c r="P82" s="4"/>
      <c r="Q82" s="4"/>
      <c r="R82" s="4"/>
      <c r="S82" s="4"/>
      <c r="T82" s="4"/>
      <c r="U82" s="4"/>
      <c r="V82" s="4"/>
      <c r="W82" s="4"/>
      <c r="X82" s="4"/>
      <c r="Y82" s="4"/>
      <c r="Z82" s="4"/>
    </row>
    <row r="83" spans="1:26" ht="15.75" customHeight="1">
      <c r="A83" s="84"/>
      <c r="B83" s="135" t="str">
        <f>+B28</f>
        <v>Impianti e macchinari</v>
      </c>
      <c r="C83" s="150">
        <v>0.12</v>
      </c>
      <c r="D83" s="54">
        <f t="shared" ref="D83:H83" si="46">SUM(D78:D82)</f>
        <v>0</v>
      </c>
      <c r="E83" s="54">
        <f t="shared" si="46"/>
        <v>0</v>
      </c>
      <c r="F83" s="54">
        <f t="shared" si="46"/>
        <v>0</v>
      </c>
      <c r="G83" s="54">
        <f t="shared" si="46"/>
        <v>0</v>
      </c>
      <c r="H83" s="54">
        <f t="shared" si="46"/>
        <v>0</v>
      </c>
      <c r="I83" s="4"/>
      <c r="J83" s="4"/>
      <c r="K83" s="4"/>
      <c r="L83" s="4"/>
      <c r="M83" s="4"/>
      <c r="N83" s="4"/>
      <c r="O83" s="4"/>
      <c r="P83" s="4"/>
      <c r="Q83" s="4"/>
      <c r="R83" s="4"/>
      <c r="S83" s="4"/>
      <c r="T83" s="4"/>
      <c r="U83" s="4"/>
      <c r="V83" s="4"/>
      <c r="W83" s="4"/>
      <c r="X83" s="4"/>
      <c r="Y83" s="4"/>
      <c r="Z83" s="4"/>
    </row>
    <row r="84" spans="1:26" ht="15.75" customHeight="1" outlineLevel="1">
      <c r="A84" s="84"/>
      <c r="B84" s="135" t="s">
        <v>21</v>
      </c>
      <c r="C84" s="75"/>
      <c r="D84" s="148">
        <f>+D$14*$C$89</f>
        <v>1500</v>
      </c>
      <c r="E84" s="148">
        <f t="shared" ref="E84:H84" si="47">+MIN($D$14*$C$89,$D$14-SUM($D84:D84))</f>
        <v>1500</v>
      </c>
      <c r="F84" s="148">
        <f t="shared" si="47"/>
        <v>1500</v>
      </c>
      <c r="G84" s="148">
        <f t="shared" si="47"/>
        <v>1500</v>
      </c>
      <c r="H84" s="148">
        <f t="shared" si="47"/>
        <v>1500</v>
      </c>
      <c r="I84" s="4"/>
      <c r="J84" s="4"/>
      <c r="K84" s="4"/>
      <c r="L84" s="4"/>
      <c r="M84" s="4"/>
      <c r="N84" s="4"/>
      <c r="O84" s="4"/>
      <c r="P84" s="4"/>
      <c r="Q84" s="4"/>
      <c r="R84" s="4"/>
      <c r="S84" s="4"/>
      <c r="T84" s="4"/>
      <c r="U84" s="4"/>
      <c r="V84" s="4"/>
      <c r="W84" s="4"/>
      <c r="X84" s="4"/>
      <c r="Y84" s="4"/>
      <c r="Z84" s="4"/>
    </row>
    <row r="85" spans="1:26" ht="15.75" customHeight="1" outlineLevel="1">
      <c r="A85" s="84"/>
      <c r="B85" s="135" t="s">
        <v>22</v>
      </c>
      <c r="C85" s="75"/>
      <c r="D85" s="54"/>
      <c r="E85" s="148">
        <f>+E$14*$C$89</f>
        <v>300</v>
      </c>
      <c r="F85" s="148">
        <f t="shared" ref="F85:H85" si="48">+MIN($E$14*$C$89,$E$14-SUM($D85:E85))</f>
        <v>300</v>
      </c>
      <c r="G85" s="148">
        <f t="shared" si="48"/>
        <v>300</v>
      </c>
      <c r="H85" s="148">
        <f t="shared" si="48"/>
        <v>300</v>
      </c>
      <c r="I85" s="4"/>
      <c r="J85" s="4"/>
      <c r="K85" s="4"/>
      <c r="L85" s="4"/>
      <c r="M85" s="4"/>
      <c r="N85" s="4"/>
      <c r="O85" s="4"/>
      <c r="P85" s="4"/>
      <c r="Q85" s="4"/>
      <c r="R85" s="4"/>
      <c r="S85" s="4"/>
      <c r="T85" s="4"/>
      <c r="U85" s="4"/>
      <c r="V85" s="4"/>
      <c r="W85" s="4"/>
      <c r="X85" s="4"/>
      <c r="Y85" s="4"/>
      <c r="Z85" s="4"/>
    </row>
    <row r="86" spans="1:26" ht="15.75" customHeight="1" outlineLevel="1">
      <c r="A86" s="84"/>
      <c r="B86" s="135" t="s">
        <v>23</v>
      </c>
      <c r="C86" s="75"/>
      <c r="D86" s="54"/>
      <c r="E86" s="54"/>
      <c r="F86" s="148">
        <f>+F$14*$C$89</f>
        <v>300</v>
      </c>
      <c r="G86" s="84"/>
      <c r="H86" s="148">
        <f>+MIN($F$14*$C$89,$F$14-SUM($D86:G86))</f>
        <v>300</v>
      </c>
      <c r="I86" s="4"/>
      <c r="J86" s="4"/>
      <c r="K86" s="4"/>
      <c r="L86" s="4"/>
      <c r="M86" s="4"/>
      <c r="N86" s="4"/>
      <c r="O86" s="4"/>
      <c r="P86" s="4"/>
      <c r="Q86" s="4"/>
      <c r="R86" s="4"/>
      <c r="S86" s="4"/>
      <c r="T86" s="4"/>
      <c r="U86" s="4"/>
      <c r="V86" s="4"/>
      <c r="W86" s="4"/>
      <c r="X86" s="4"/>
      <c r="Y86" s="4"/>
      <c r="Z86" s="4"/>
    </row>
    <row r="87" spans="1:26" ht="15.75" customHeight="1" outlineLevel="1">
      <c r="A87" s="84"/>
      <c r="B87" s="135" t="s">
        <v>24</v>
      </c>
      <c r="C87" s="75"/>
      <c r="D87" s="54"/>
      <c r="E87" s="54"/>
      <c r="F87" s="54"/>
      <c r="G87" s="148">
        <f>+G$14*$C$89</f>
        <v>300</v>
      </c>
      <c r="H87" s="148">
        <f>+MIN($G$14*$C$89,$G$14-SUM($D86:F86))</f>
        <v>300</v>
      </c>
      <c r="I87" s="4"/>
      <c r="J87" s="4"/>
      <c r="K87" s="4"/>
      <c r="L87" s="4"/>
      <c r="M87" s="4"/>
      <c r="N87" s="4"/>
      <c r="O87" s="4"/>
      <c r="P87" s="4"/>
      <c r="Q87" s="4"/>
      <c r="R87" s="4"/>
      <c r="S87" s="4"/>
      <c r="T87" s="4"/>
      <c r="U87" s="4"/>
      <c r="V87" s="4"/>
      <c r="W87" s="4"/>
      <c r="X87" s="4"/>
      <c r="Y87" s="4"/>
      <c r="Z87" s="4"/>
    </row>
    <row r="88" spans="1:26" ht="15.75" customHeight="1" outlineLevel="1">
      <c r="A88" s="84"/>
      <c r="B88" s="135" t="s">
        <v>25</v>
      </c>
      <c r="C88" s="75"/>
      <c r="D88" s="54"/>
      <c r="E88" s="54"/>
      <c r="F88" s="54"/>
      <c r="G88" s="54"/>
      <c r="H88" s="148">
        <f>+H$14*$C$89</f>
        <v>300</v>
      </c>
      <c r="I88" s="4"/>
      <c r="J88" s="4"/>
      <c r="K88" s="4"/>
      <c r="L88" s="4"/>
      <c r="M88" s="4"/>
      <c r="N88" s="4"/>
      <c r="O88" s="4"/>
      <c r="P88" s="4"/>
      <c r="Q88" s="4"/>
      <c r="R88" s="4"/>
      <c r="S88" s="4"/>
      <c r="T88" s="4"/>
      <c r="U88" s="4"/>
      <c r="V88" s="4"/>
      <c r="W88" s="4"/>
      <c r="X88" s="4"/>
      <c r="Y88" s="4"/>
      <c r="Z88" s="4"/>
    </row>
    <row r="89" spans="1:26" ht="15.75" customHeight="1">
      <c r="A89" s="84"/>
      <c r="B89" s="135" t="str">
        <f>+B29</f>
        <v>Attrezzature</v>
      </c>
      <c r="C89" s="150">
        <v>0.15</v>
      </c>
      <c r="D89" s="54">
        <f t="shared" ref="D89:H89" si="49">SUM(D84:D88)</f>
        <v>1500</v>
      </c>
      <c r="E89" s="54">
        <f t="shared" si="49"/>
        <v>1800</v>
      </c>
      <c r="F89" s="54">
        <f t="shared" si="49"/>
        <v>2100</v>
      </c>
      <c r="G89" s="54">
        <f t="shared" si="49"/>
        <v>2100</v>
      </c>
      <c r="H89" s="54">
        <f t="shared" si="49"/>
        <v>2700</v>
      </c>
      <c r="I89" s="4"/>
      <c r="J89" s="4"/>
      <c r="K89" s="4"/>
      <c r="L89" s="4"/>
      <c r="M89" s="4"/>
      <c r="N89" s="4"/>
      <c r="O89" s="4"/>
      <c r="P89" s="4"/>
      <c r="Q89" s="4"/>
      <c r="R89" s="4"/>
      <c r="S89" s="4"/>
      <c r="T89" s="4"/>
      <c r="U89" s="4"/>
      <c r="V89" s="4"/>
      <c r="W89" s="4"/>
      <c r="X89" s="4"/>
      <c r="Y89" s="4"/>
      <c r="Z89" s="4"/>
    </row>
    <row r="90" spans="1:26" ht="15.75" customHeight="1" outlineLevel="1">
      <c r="A90" s="84"/>
      <c r="B90" s="135" t="s">
        <v>21</v>
      </c>
      <c r="C90" s="75"/>
      <c r="D90" s="148">
        <f>+D$15*$C$95</f>
        <v>0</v>
      </c>
      <c r="E90" s="148">
        <f t="shared" ref="E90:H90" si="50">+MIN($D$15*$C$95,$D$15-SUM($D90:D90))</f>
        <v>0</v>
      </c>
      <c r="F90" s="148">
        <f t="shared" si="50"/>
        <v>0</v>
      </c>
      <c r="G90" s="148">
        <f t="shared" si="50"/>
        <v>0</v>
      </c>
      <c r="H90" s="148">
        <f t="shared" si="50"/>
        <v>0</v>
      </c>
      <c r="I90" s="4"/>
      <c r="J90" s="4"/>
      <c r="K90" s="4"/>
      <c r="L90" s="4"/>
      <c r="M90" s="4"/>
      <c r="N90" s="4"/>
      <c r="O90" s="4"/>
      <c r="P90" s="4"/>
      <c r="Q90" s="4"/>
      <c r="R90" s="4"/>
      <c r="S90" s="4"/>
      <c r="T90" s="4"/>
      <c r="U90" s="4"/>
      <c r="V90" s="4"/>
      <c r="W90" s="4"/>
      <c r="X90" s="4"/>
      <c r="Y90" s="4"/>
      <c r="Z90" s="4"/>
    </row>
    <row r="91" spans="1:26" ht="15.75" customHeight="1" outlineLevel="1">
      <c r="A91" s="84"/>
      <c r="B91" s="135" t="s">
        <v>22</v>
      </c>
      <c r="C91" s="75"/>
      <c r="D91" s="54"/>
      <c r="E91" s="148">
        <f>+E$15*$C$95</f>
        <v>0</v>
      </c>
      <c r="F91" s="148">
        <f t="shared" ref="F91:H91" si="51">+MIN($E$15*$C$95,$E$15-SUM($D91:E91))</f>
        <v>0</v>
      </c>
      <c r="G91" s="148">
        <f t="shared" si="51"/>
        <v>0</v>
      </c>
      <c r="H91" s="148">
        <f t="shared" si="51"/>
        <v>0</v>
      </c>
      <c r="I91" s="4"/>
      <c r="J91" s="4"/>
      <c r="K91" s="4"/>
      <c r="L91" s="4"/>
      <c r="M91" s="4"/>
      <c r="N91" s="4"/>
      <c r="O91" s="4"/>
      <c r="P91" s="4"/>
      <c r="Q91" s="4"/>
      <c r="R91" s="4"/>
      <c r="S91" s="4"/>
      <c r="T91" s="4"/>
      <c r="U91" s="4"/>
      <c r="V91" s="4"/>
      <c r="W91" s="4"/>
      <c r="X91" s="4"/>
      <c r="Y91" s="4"/>
      <c r="Z91" s="4"/>
    </row>
    <row r="92" spans="1:26" ht="15.75" customHeight="1" outlineLevel="1">
      <c r="A92" s="84"/>
      <c r="B92" s="135" t="s">
        <v>23</v>
      </c>
      <c r="C92" s="75"/>
      <c r="D92" s="54"/>
      <c r="E92" s="54"/>
      <c r="F92" s="148">
        <f>+F$15*$C$95</f>
        <v>0</v>
      </c>
      <c r="G92" s="148">
        <f t="shared" ref="G92:H92" si="52">+MIN($F$15*$C$95,$F$15-SUM($D92:F92))</f>
        <v>0</v>
      </c>
      <c r="H92" s="148">
        <f t="shared" si="52"/>
        <v>0</v>
      </c>
      <c r="I92" s="4"/>
      <c r="J92" s="4"/>
      <c r="K92" s="4"/>
      <c r="L92" s="4"/>
      <c r="M92" s="4"/>
      <c r="N92" s="4"/>
      <c r="O92" s="4"/>
      <c r="P92" s="4"/>
      <c r="Q92" s="4"/>
      <c r="R92" s="4"/>
      <c r="S92" s="4"/>
      <c r="T92" s="4"/>
      <c r="U92" s="4"/>
      <c r="V92" s="4"/>
      <c r="W92" s="4"/>
      <c r="X92" s="4"/>
      <c r="Y92" s="4"/>
      <c r="Z92" s="4"/>
    </row>
    <row r="93" spans="1:26" ht="15.75" customHeight="1" outlineLevel="1">
      <c r="A93" s="84"/>
      <c r="B93" s="135" t="s">
        <v>24</v>
      </c>
      <c r="C93" s="75"/>
      <c r="D93" s="54"/>
      <c r="E93" s="54"/>
      <c r="F93" s="54"/>
      <c r="G93" s="148">
        <f>+G$15*$C$95</f>
        <v>0</v>
      </c>
      <c r="H93" s="148">
        <f>+MIN($G$15*$C$95,$G$15-SUM($D93:G93))</f>
        <v>0</v>
      </c>
      <c r="I93" s="4"/>
      <c r="J93" s="4"/>
      <c r="K93" s="4"/>
      <c r="L93" s="4"/>
      <c r="M93" s="4"/>
      <c r="N93" s="4"/>
      <c r="O93" s="4"/>
      <c r="P93" s="4"/>
      <c r="Q93" s="4"/>
      <c r="R93" s="4"/>
      <c r="S93" s="4"/>
      <c r="T93" s="4"/>
      <c r="U93" s="4"/>
      <c r="V93" s="4"/>
      <c r="W93" s="4"/>
      <c r="X93" s="4"/>
      <c r="Y93" s="4"/>
      <c r="Z93" s="4"/>
    </row>
    <row r="94" spans="1:26" ht="15.75" customHeight="1" outlineLevel="1">
      <c r="A94" s="84"/>
      <c r="B94" s="135" t="s">
        <v>25</v>
      </c>
      <c r="C94" s="75"/>
      <c r="D94" s="54"/>
      <c r="E94" s="54"/>
      <c r="F94" s="54"/>
      <c r="G94" s="54"/>
      <c r="H94" s="148">
        <f>+H$15*$C$95</f>
        <v>0</v>
      </c>
      <c r="I94" s="4"/>
      <c r="J94" s="4"/>
      <c r="K94" s="4"/>
      <c r="L94" s="4"/>
      <c r="M94" s="4"/>
      <c r="N94" s="4"/>
      <c r="O94" s="4"/>
      <c r="P94" s="4"/>
      <c r="Q94" s="4"/>
      <c r="R94" s="4"/>
      <c r="S94" s="4"/>
      <c r="T94" s="4"/>
      <c r="U94" s="4"/>
      <c r="V94" s="4"/>
      <c r="W94" s="4"/>
      <c r="X94" s="4"/>
      <c r="Y94" s="4"/>
      <c r="Z94" s="4"/>
    </row>
    <row r="95" spans="1:26" ht="15.75" customHeight="1">
      <c r="A95" s="84"/>
      <c r="B95" s="135" t="str">
        <f>+B15</f>
        <v>Altro</v>
      </c>
      <c r="C95" s="150">
        <v>0.15</v>
      </c>
      <c r="D95" s="54">
        <f t="shared" ref="D95:H95" si="53">SUM(D90:D94)</f>
        <v>0</v>
      </c>
      <c r="E95" s="54">
        <f t="shared" si="53"/>
        <v>0</v>
      </c>
      <c r="F95" s="54">
        <f t="shared" si="53"/>
        <v>0</v>
      </c>
      <c r="G95" s="54">
        <f t="shared" si="53"/>
        <v>0</v>
      </c>
      <c r="H95" s="54">
        <f t="shared" si="53"/>
        <v>0</v>
      </c>
      <c r="I95" s="4"/>
      <c r="J95" s="4"/>
      <c r="K95" s="4"/>
      <c r="L95" s="4"/>
      <c r="M95" s="4"/>
      <c r="N95" s="4"/>
      <c r="O95" s="4"/>
      <c r="P95" s="4"/>
      <c r="Q95" s="4"/>
      <c r="R95" s="4"/>
      <c r="S95" s="4"/>
      <c r="T95" s="4"/>
      <c r="U95" s="4"/>
      <c r="V95" s="4"/>
      <c r="W95" s="4"/>
      <c r="X95" s="4"/>
      <c r="Y95" s="4"/>
      <c r="Z95" s="4"/>
    </row>
    <row r="96" spans="1:26" ht="15.75" customHeight="1">
      <c r="A96" s="84"/>
      <c r="B96" s="141" t="s">
        <v>50</v>
      </c>
      <c r="C96" s="141"/>
      <c r="D96" s="39">
        <f t="shared" ref="D96:H96" si="54">+D40+D46+D52+D70+D95+D77+D83+D89+D58+D64</f>
        <v>19300</v>
      </c>
      <c r="E96" s="39">
        <f t="shared" si="54"/>
        <v>24450</v>
      </c>
      <c r="F96" s="39">
        <f t="shared" si="54"/>
        <v>29600</v>
      </c>
      <c r="G96" s="39">
        <f t="shared" si="54"/>
        <v>30700</v>
      </c>
      <c r="H96" s="39">
        <f t="shared" si="54"/>
        <v>37000</v>
      </c>
      <c r="I96" s="4"/>
      <c r="J96" s="4"/>
      <c r="K96" s="4"/>
      <c r="L96" s="4"/>
      <c r="M96" s="4"/>
      <c r="N96" s="4"/>
      <c r="O96" s="4"/>
      <c r="P96" s="4"/>
      <c r="Q96" s="4"/>
      <c r="R96" s="4"/>
      <c r="S96" s="4"/>
      <c r="T96" s="4"/>
      <c r="U96" s="4"/>
      <c r="V96" s="4"/>
      <c r="W96" s="4"/>
      <c r="X96" s="4"/>
      <c r="Y96" s="4"/>
      <c r="Z96" s="4"/>
    </row>
    <row r="97" spans="1:26" ht="15.75" customHeight="1">
      <c r="A97" s="84"/>
      <c r="B97" s="147"/>
      <c r="C97" s="84"/>
      <c r="D97" s="84"/>
      <c r="E97" s="84"/>
      <c r="F97" s="84"/>
      <c r="G97" s="84"/>
      <c r="H97" s="133"/>
      <c r="I97" s="4"/>
      <c r="J97" s="4"/>
      <c r="K97" s="4"/>
      <c r="L97" s="4"/>
      <c r="M97" s="4"/>
      <c r="N97" s="4"/>
      <c r="O97" s="4"/>
      <c r="P97" s="4"/>
      <c r="Q97" s="4"/>
      <c r="R97" s="4"/>
      <c r="S97" s="4"/>
      <c r="T97" s="4"/>
      <c r="U97" s="4"/>
      <c r="V97" s="4"/>
      <c r="W97" s="4"/>
      <c r="X97" s="4"/>
      <c r="Y97" s="4"/>
      <c r="Z97" s="4"/>
    </row>
    <row r="98" spans="1:26" ht="15.75" customHeight="1">
      <c r="A98" s="84"/>
      <c r="B98" s="145" t="s">
        <v>164</v>
      </c>
      <c r="C98" s="84"/>
      <c r="D98" s="84"/>
      <c r="E98" s="84"/>
      <c r="F98" s="84"/>
      <c r="G98" s="84"/>
      <c r="H98" s="133"/>
      <c r="I98" s="4"/>
      <c r="J98" s="4"/>
      <c r="K98" s="4"/>
      <c r="L98" s="4"/>
      <c r="M98" s="4"/>
      <c r="N98" s="4"/>
      <c r="O98" s="4"/>
      <c r="P98" s="4"/>
      <c r="Q98" s="4"/>
      <c r="R98" s="4"/>
      <c r="S98" s="4"/>
      <c r="T98" s="4"/>
      <c r="U98" s="4"/>
      <c r="V98" s="4"/>
      <c r="W98" s="4"/>
      <c r="X98" s="4"/>
      <c r="Y98" s="4"/>
      <c r="Z98" s="4"/>
    </row>
    <row r="99" spans="1:26" ht="15.75" customHeight="1">
      <c r="A99" s="84"/>
      <c r="B99" s="134" t="s">
        <v>148</v>
      </c>
      <c r="C99" s="84"/>
      <c r="D99" s="84"/>
      <c r="E99" s="84"/>
      <c r="F99" s="84"/>
      <c r="G99" s="84"/>
      <c r="H99" s="133"/>
      <c r="I99" s="4"/>
      <c r="J99" s="4"/>
      <c r="K99" s="4"/>
      <c r="L99" s="4"/>
      <c r="M99" s="4"/>
      <c r="N99" s="4"/>
      <c r="O99" s="4"/>
      <c r="P99" s="4"/>
      <c r="Q99" s="4"/>
      <c r="R99" s="4"/>
      <c r="S99" s="4"/>
      <c r="T99" s="4"/>
      <c r="U99" s="4"/>
      <c r="V99" s="4"/>
      <c r="W99" s="4"/>
      <c r="X99" s="4"/>
      <c r="Y99" s="4"/>
      <c r="Z99" s="4"/>
    </row>
    <row r="100" spans="1:26" ht="15.75" customHeight="1">
      <c r="A100" s="84"/>
      <c r="B100" s="135" t="str">
        <f t="shared" ref="B100:B102" si="55">+B5</f>
        <v>Servizi capitalizzabili</v>
      </c>
      <c r="C100" s="135"/>
      <c r="D100" s="58">
        <f>+D40</f>
        <v>0</v>
      </c>
      <c r="E100" s="58">
        <f t="shared" ref="E100:H100" si="56">+D100+E40</f>
        <v>0</v>
      </c>
      <c r="F100" s="58">
        <f t="shared" si="56"/>
        <v>0</v>
      </c>
      <c r="G100" s="58">
        <f t="shared" si="56"/>
        <v>0</v>
      </c>
      <c r="H100" s="58">
        <f t="shared" si="56"/>
        <v>0</v>
      </c>
      <c r="I100" s="4"/>
      <c r="J100" s="4"/>
      <c r="K100" s="4"/>
      <c r="L100" s="4"/>
      <c r="M100" s="4"/>
      <c r="N100" s="4"/>
      <c r="O100" s="4"/>
      <c r="P100" s="4"/>
      <c r="Q100" s="4"/>
      <c r="R100" s="4"/>
      <c r="S100" s="4"/>
      <c r="T100" s="4"/>
      <c r="U100" s="4"/>
      <c r="V100" s="4"/>
      <c r="W100" s="4"/>
      <c r="X100" s="4"/>
      <c r="Y100" s="4"/>
      <c r="Z100" s="4"/>
    </row>
    <row r="101" spans="1:26" ht="15.75" customHeight="1">
      <c r="A101" s="84"/>
      <c r="B101" s="135" t="str">
        <f t="shared" si="55"/>
        <v>Marketing &amp; Comunicazione</v>
      </c>
      <c r="C101" s="135"/>
      <c r="D101" s="58">
        <f>+D46</f>
        <v>10000</v>
      </c>
      <c r="E101" s="58">
        <f t="shared" ref="E101:H101" si="57">+D101+E46</f>
        <v>22000</v>
      </c>
      <c r="F101" s="58">
        <f t="shared" si="57"/>
        <v>36000</v>
      </c>
      <c r="G101" s="58">
        <f t="shared" si="57"/>
        <v>53000</v>
      </c>
      <c r="H101" s="58">
        <f t="shared" si="57"/>
        <v>73000</v>
      </c>
      <c r="I101" s="4"/>
      <c r="J101" s="4"/>
      <c r="K101" s="4"/>
      <c r="L101" s="4"/>
      <c r="M101" s="4"/>
      <c r="N101" s="4"/>
      <c r="O101" s="4"/>
      <c r="P101" s="4"/>
      <c r="Q101" s="4"/>
      <c r="R101" s="4"/>
      <c r="S101" s="4"/>
      <c r="T101" s="4"/>
      <c r="U101" s="4"/>
      <c r="V101" s="4"/>
      <c r="W101" s="4"/>
      <c r="X101" s="4"/>
      <c r="Y101" s="4"/>
      <c r="Z101" s="4"/>
    </row>
    <row r="102" spans="1:26" ht="15.75" customHeight="1">
      <c r="A102" s="84"/>
      <c r="B102" s="135" t="str">
        <f t="shared" si="55"/>
        <v>Marchi</v>
      </c>
      <c r="C102" s="135"/>
      <c r="D102" s="58">
        <f>+D52</f>
        <v>0</v>
      </c>
      <c r="E102" s="58">
        <f t="shared" ref="E102:H102" si="58">+D102+E52</f>
        <v>0</v>
      </c>
      <c r="F102" s="58">
        <f t="shared" si="58"/>
        <v>0</v>
      </c>
      <c r="G102" s="58">
        <f t="shared" si="58"/>
        <v>0</v>
      </c>
      <c r="H102" s="58">
        <f t="shared" si="58"/>
        <v>0</v>
      </c>
      <c r="I102" s="4"/>
      <c r="J102" s="4"/>
      <c r="K102" s="4"/>
      <c r="L102" s="4"/>
      <c r="M102" s="4"/>
      <c r="N102" s="4"/>
      <c r="O102" s="4"/>
      <c r="P102" s="4"/>
      <c r="Q102" s="4"/>
      <c r="R102" s="4"/>
      <c r="S102" s="4"/>
      <c r="T102" s="4"/>
      <c r="U102" s="4"/>
      <c r="V102" s="4"/>
      <c r="W102" s="4"/>
      <c r="X102" s="4"/>
      <c r="Y102" s="4"/>
      <c r="Z102" s="4"/>
    </row>
    <row r="103" spans="1:26" ht="15.75" customHeight="1">
      <c r="A103" s="84"/>
      <c r="B103" s="135" t="str">
        <f>+B58</f>
        <v>Software</v>
      </c>
      <c r="C103" s="135"/>
      <c r="D103" s="58">
        <f>+D58</f>
        <v>6600</v>
      </c>
      <c r="E103" s="58">
        <f t="shared" ref="E103:H103" si="59">+E58+D103</f>
        <v>14850</v>
      </c>
      <c r="F103" s="58">
        <f t="shared" si="59"/>
        <v>24750</v>
      </c>
      <c r="G103" s="58">
        <f t="shared" si="59"/>
        <v>31550</v>
      </c>
      <c r="H103" s="58">
        <f t="shared" si="59"/>
        <v>39850</v>
      </c>
      <c r="I103" s="4"/>
      <c r="J103" s="4"/>
      <c r="K103" s="4"/>
      <c r="L103" s="4"/>
      <c r="M103" s="4"/>
      <c r="N103" s="4"/>
      <c r="O103" s="4"/>
      <c r="P103" s="4"/>
      <c r="Q103" s="4"/>
      <c r="R103" s="4"/>
      <c r="S103" s="4"/>
      <c r="T103" s="4"/>
      <c r="U103" s="4"/>
      <c r="V103" s="4"/>
      <c r="W103" s="4"/>
      <c r="X103" s="4"/>
      <c r="Y103" s="4"/>
      <c r="Z103" s="4"/>
    </row>
    <row r="104" spans="1:26" ht="15.75" customHeight="1">
      <c r="A104" s="84"/>
      <c r="B104" s="135" t="str">
        <f t="shared" ref="B104:B105" si="60">+B9</f>
        <v xml:space="preserve">R&amp;D </v>
      </c>
      <c r="C104" s="135"/>
      <c r="D104" s="58">
        <f>+D64</f>
        <v>0</v>
      </c>
      <c r="E104" s="58">
        <f t="shared" ref="E104:H104" si="61">+D104+E64</f>
        <v>0</v>
      </c>
      <c r="F104" s="58">
        <f t="shared" si="61"/>
        <v>0</v>
      </c>
      <c r="G104" s="58">
        <f t="shared" si="61"/>
        <v>0</v>
      </c>
      <c r="H104" s="58">
        <f t="shared" si="61"/>
        <v>0</v>
      </c>
      <c r="I104" s="4"/>
      <c r="J104" s="4"/>
      <c r="K104" s="4"/>
      <c r="L104" s="4"/>
      <c r="M104" s="4"/>
      <c r="N104" s="4"/>
      <c r="O104" s="4"/>
      <c r="P104" s="4"/>
      <c r="Q104" s="4"/>
      <c r="R104" s="4"/>
      <c r="S104" s="4"/>
      <c r="T104" s="4"/>
      <c r="U104" s="4"/>
      <c r="V104" s="4"/>
      <c r="W104" s="4"/>
      <c r="X104" s="4"/>
      <c r="Y104" s="4"/>
      <c r="Z104" s="4"/>
    </row>
    <row r="105" spans="1:26" ht="15.75" customHeight="1">
      <c r="A105" s="84"/>
      <c r="B105" s="101" t="str">
        <f t="shared" si="60"/>
        <v>Altro</v>
      </c>
      <c r="C105" s="135"/>
      <c r="D105" s="58">
        <f>+D70</f>
        <v>0</v>
      </c>
      <c r="E105" s="58">
        <f t="shared" ref="E105:H105" si="62">+D105+E70</f>
        <v>0</v>
      </c>
      <c r="F105" s="58">
        <f t="shared" si="62"/>
        <v>0</v>
      </c>
      <c r="G105" s="58">
        <f t="shared" si="62"/>
        <v>0</v>
      </c>
      <c r="H105" s="58">
        <f t="shared" si="62"/>
        <v>0</v>
      </c>
      <c r="I105" s="4"/>
      <c r="J105" s="4"/>
      <c r="K105" s="4"/>
      <c r="L105" s="4"/>
      <c r="M105" s="4"/>
      <c r="N105" s="4"/>
      <c r="O105" s="4"/>
      <c r="P105" s="4"/>
      <c r="Q105" s="4"/>
      <c r="R105" s="4"/>
      <c r="S105" s="4"/>
      <c r="T105" s="4"/>
      <c r="U105" s="4"/>
      <c r="V105" s="4"/>
      <c r="W105" s="4"/>
      <c r="X105" s="4"/>
      <c r="Y105" s="4"/>
      <c r="Z105" s="4"/>
    </row>
    <row r="106" spans="1:26" ht="15.75" customHeight="1">
      <c r="A106" s="84"/>
      <c r="B106" s="134" t="s">
        <v>154</v>
      </c>
      <c r="C106" s="135"/>
      <c r="D106" s="151"/>
      <c r="E106" s="58"/>
      <c r="F106" s="58"/>
      <c r="G106" s="58"/>
      <c r="H106" s="58"/>
      <c r="I106" s="4"/>
      <c r="J106" s="4"/>
      <c r="K106" s="4"/>
      <c r="L106" s="4"/>
      <c r="M106" s="4"/>
      <c r="N106" s="4"/>
      <c r="O106" s="4"/>
      <c r="P106" s="4"/>
      <c r="Q106" s="4"/>
      <c r="R106" s="4"/>
      <c r="S106" s="4"/>
      <c r="T106" s="4"/>
      <c r="U106" s="4"/>
      <c r="V106" s="4"/>
      <c r="W106" s="4"/>
      <c r="X106" s="4"/>
      <c r="Y106" s="4"/>
      <c r="Z106" s="4"/>
    </row>
    <row r="107" spans="1:26" ht="15.75" customHeight="1">
      <c r="A107" s="84"/>
      <c r="B107" s="135" t="str">
        <f>+B77</f>
        <v>Fabbricati</v>
      </c>
      <c r="C107" s="135"/>
      <c r="D107" s="58">
        <f>+D77</f>
        <v>1200</v>
      </c>
      <c r="E107" s="58">
        <f t="shared" ref="E107:H107" si="63">+D107+E77</f>
        <v>3600</v>
      </c>
      <c r="F107" s="58">
        <f t="shared" si="63"/>
        <v>7200</v>
      </c>
      <c r="G107" s="58">
        <f t="shared" si="63"/>
        <v>12000</v>
      </c>
      <c r="H107" s="58">
        <f t="shared" si="63"/>
        <v>18000</v>
      </c>
      <c r="I107" s="4"/>
      <c r="J107" s="4"/>
      <c r="K107" s="4"/>
      <c r="L107" s="4"/>
      <c r="M107" s="4"/>
      <c r="N107" s="4"/>
      <c r="O107" s="4"/>
      <c r="P107" s="4"/>
      <c r="Q107" s="4"/>
      <c r="R107" s="4"/>
      <c r="S107" s="4"/>
      <c r="T107" s="4"/>
      <c r="U107" s="4"/>
      <c r="V107" s="4"/>
      <c r="W107" s="4"/>
      <c r="X107" s="4"/>
      <c r="Y107" s="4"/>
      <c r="Z107" s="4"/>
    </row>
    <row r="108" spans="1:26" ht="15.75" customHeight="1">
      <c r="A108" s="84"/>
      <c r="B108" s="135" t="str">
        <f>+B83</f>
        <v>Impianti e macchinari</v>
      </c>
      <c r="C108" s="135"/>
      <c r="D108" s="58">
        <f>+D83</f>
        <v>0</v>
      </c>
      <c r="E108" s="58">
        <f t="shared" ref="E108:H108" si="64">+E83+D108</f>
        <v>0</v>
      </c>
      <c r="F108" s="58">
        <f t="shared" si="64"/>
        <v>0</v>
      </c>
      <c r="G108" s="58">
        <f t="shared" si="64"/>
        <v>0</v>
      </c>
      <c r="H108" s="58">
        <f t="shared" si="64"/>
        <v>0</v>
      </c>
      <c r="I108" s="4"/>
      <c r="J108" s="4"/>
      <c r="K108" s="4"/>
      <c r="L108" s="4"/>
      <c r="M108" s="4"/>
      <c r="N108" s="4"/>
      <c r="O108" s="4"/>
      <c r="P108" s="4"/>
      <c r="Q108" s="4"/>
      <c r="R108" s="4"/>
      <c r="S108" s="4"/>
      <c r="T108" s="4"/>
      <c r="U108" s="4"/>
      <c r="V108" s="4"/>
      <c r="W108" s="4"/>
      <c r="X108" s="4"/>
      <c r="Y108" s="4"/>
      <c r="Z108" s="4"/>
    </row>
    <row r="109" spans="1:26" ht="15.75" customHeight="1">
      <c r="A109" s="84"/>
      <c r="B109" s="135" t="str">
        <f>+B89</f>
        <v>Attrezzature</v>
      </c>
      <c r="C109" s="135"/>
      <c r="D109" s="58">
        <f>+D89</f>
        <v>1500</v>
      </c>
      <c r="E109" s="58">
        <f t="shared" ref="E109:H109" si="65">+E89+D109</f>
        <v>3300</v>
      </c>
      <c r="F109" s="58">
        <f t="shared" si="65"/>
        <v>5400</v>
      </c>
      <c r="G109" s="58">
        <f t="shared" si="65"/>
        <v>7500</v>
      </c>
      <c r="H109" s="58">
        <f t="shared" si="65"/>
        <v>10200</v>
      </c>
      <c r="I109" s="4"/>
      <c r="J109" s="4"/>
      <c r="K109" s="4"/>
      <c r="L109" s="4"/>
      <c r="M109" s="4"/>
      <c r="N109" s="4"/>
      <c r="O109" s="4"/>
      <c r="P109" s="4"/>
      <c r="Q109" s="4"/>
      <c r="R109" s="4"/>
      <c r="S109" s="4"/>
      <c r="T109" s="4"/>
      <c r="U109" s="4"/>
      <c r="V109" s="4"/>
      <c r="W109" s="4"/>
      <c r="X109" s="4"/>
      <c r="Y109" s="4"/>
      <c r="Z109" s="4"/>
    </row>
    <row r="110" spans="1:26" ht="15.75" customHeight="1">
      <c r="A110" s="84"/>
      <c r="B110" s="135" t="str">
        <f>+B15</f>
        <v>Altro</v>
      </c>
      <c r="C110" s="135"/>
      <c r="D110" s="58">
        <f>+D95</f>
        <v>0</v>
      </c>
      <c r="E110" s="58">
        <f t="shared" ref="E110:H110" si="66">+D110+E95</f>
        <v>0</v>
      </c>
      <c r="F110" s="58">
        <f t="shared" si="66"/>
        <v>0</v>
      </c>
      <c r="G110" s="58">
        <f t="shared" si="66"/>
        <v>0</v>
      </c>
      <c r="H110" s="58">
        <f t="shared" si="66"/>
        <v>0</v>
      </c>
      <c r="I110" s="4"/>
      <c r="J110" s="4"/>
      <c r="K110" s="4"/>
      <c r="L110" s="4"/>
      <c r="M110" s="4"/>
      <c r="N110" s="4"/>
      <c r="O110" s="4"/>
      <c r="P110" s="4"/>
      <c r="Q110" s="4"/>
      <c r="R110" s="4"/>
      <c r="S110" s="4"/>
      <c r="T110" s="4"/>
      <c r="U110" s="4"/>
      <c r="V110" s="4"/>
      <c r="W110" s="4"/>
      <c r="X110" s="4"/>
      <c r="Y110" s="4"/>
      <c r="Z110" s="4"/>
    </row>
    <row r="111" spans="1:26" ht="15.75" customHeight="1">
      <c r="A111" s="84"/>
      <c r="B111" s="141" t="s">
        <v>165</v>
      </c>
      <c r="C111" s="141"/>
      <c r="D111" s="39">
        <f t="shared" ref="D111:H111" si="67">SUM(D100:D110)</f>
        <v>19300</v>
      </c>
      <c r="E111" s="39">
        <f t="shared" si="67"/>
        <v>43750</v>
      </c>
      <c r="F111" s="39">
        <f t="shared" si="67"/>
        <v>73350</v>
      </c>
      <c r="G111" s="39">
        <f t="shared" si="67"/>
        <v>104050</v>
      </c>
      <c r="H111" s="39">
        <f t="shared" si="67"/>
        <v>141050</v>
      </c>
      <c r="I111" s="4"/>
      <c r="J111" s="4"/>
      <c r="K111" s="4"/>
      <c r="L111" s="4"/>
      <c r="M111" s="4"/>
      <c r="N111" s="4"/>
      <c r="O111" s="4"/>
      <c r="P111" s="4"/>
      <c r="Q111" s="4"/>
      <c r="R111" s="4"/>
      <c r="S111" s="4"/>
      <c r="T111" s="4"/>
      <c r="U111" s="4"/>
      <c r="V111" s="4"/>
      <c r="W111" s="4"/>
      <c r="X111" s="4"/>
      <c r="Y111" s="4"/>
      <c r="Z111" s="4"/>
    </row>
    <row r="112" spans="1:26" ht="15.75" customHeight="1">
      <c r="A112" s="84"/>
      <c r="B112" s="147"/>
      <c r="C112" s="84"/>
      <c r="D112" s="84"/>
      <c r="E112" s="84"/>
      <c r="F112" s="84"/>
      <c r="G112" s="84"/>
      <c r="H112" s="133"/>
      <c r="I112" s="4"/>
      <c r="J112" s="4"/>
      <c r="K112" s="4"/>
      <c r="L112" s="4"/>
      <c r="M112" s="4"/>
      <c r="N112" s="4"/>
      <c r="O112" s="4"/>
      <c r="P112" s="4"/>
      <c r="Q112" s="4"/>
      <c r="R112" s="4"/>
      <c r="S112" s="4"/>
      <c r="T112" s="4"/>
      <c r="U112" s="4"/>
      <c r="V112" s="4"/>
      <c r="W112" s="4"/>
      <c r="X112" s="4"/>
      <c r="Y112" s="4"/>
      <c r="Z112" s="4"/>
    </row>
    <row r="113" spans="1:26" ht="15.75" customHeight="1">
      <c r="A113" s="84"/>
      <c r="B113" s="152" t="s">
        <v>166</v>
      </c>
      <c r="C113" s="84"/>
      <c r="D113" s="84"/>
      <c r="E113" s="84"/>
      <c r="F113" s="84"/>
      <c r="G113" s="84"/>
      <c r="H113" s="133"/>
      <c r="I113" s="4"/>
      <c r="J113" s="4"/>
      <c r="K113" s="4"/>
      <c r="L113" s="4"/>
      <c r="M113" s="4"/>
      <c r="N113" s="4"/>
      <c r="O113" s="4"/>
      <c r="P113" s="4"/>
      <c r="Q113" s="4"/>
      <c r="R113" s="4"/>
      <c r="S113" s="4"/>
      <c r="T113" s="4"/>
      <c r="U113" s="4"/>
      <c r="V113" s="4"/>
      <c r="W113" s="4"/>
      <c r="X113" s="4"/>
      <c r="Y113" s="4"/>
      <c r="Z113" s="4"/>
    </row>
    <row r="114" spans="1:26" ht="15.75" customHeight="1">
      <c r="A114" s="84"/>
      <c r="B114" s="134" t="s">
        <v>148</v>
      </c>
      <c r="C114" s="84"/>
      <c r="D114" s="84"/>
      <c r="E114" s="84"/>
      <c r="F114" s="84"/>
      <c r="G114" s="84"/>
      <c r="H114" s="133"/>
      <c r="I114" s="4"/>
      <c r="J114" s="4"/>
      <c r="K114" s="4"/>
      <c r="L114" s="4"/>
      <c r="M114" s="4"/>
      <c r="N114" s="4"/>
      <c r="O114" s="4"/>
      <c r="P114" s="4"/>
      <c r="Q114" s="4"/>
      <c r="R114" s="4"/>
      <c r="S114" s="4"/>
      <c r="T114" s="4"/>
      <c r="U114" s="4"/>
      <c r="V114" s="4"/>
      <c r="W114" s="4"/>
      <c r="X114" s="4"/>
      <c r="Y114" s="4"/>
      <c r="Z114" s="4"/>
    </row>
    <row r="115" spans="1:26" ht="15.75" customHeight="1">
      <c r="A115" s="84"/>
      <c r="B115" s="135" t="str">
        <f t="shared" ref="B115:B117" si="68">+B5</f>
        <v>Servizi capitalizzabili</v>
      </c>
      <c r="C115" s="141"/>
      <c r="D115" s="58">
        <f t="shared" ref="D115:H115" si="69">+D20-D100</f>
        <v>0</v>
      </c>
      <c r="E115" s="58">
        <f t="shared" si="69"/>
        <v>0</v>
      </c>
      <c r="F115" s="58">
        <f t="shared" si="69"/>
        <v>0</v>
      </c>
      <c r="G115" s="58">
        <f t="shared" si="69"/>
        <v>0</v>
      </c>
      <c r="H115" s="58">
        <f t="shared" si="69"/>
        <v>0</v>
      </c>
      <c r="I115" s="4"/>
      <c r="J115" s="4"/>
      <c r="K115" s="4"/>
      <c r="L115" s="4"/>
      <c r="M115" s="4"/>
      <c r="N115" s="4"/>
      <c r="O115" s="4"/>
      <c r="P115" s="4"/>
      <c r="Q115" s="4"/>
      <c r="R115" s="4"/>
      <c r="S115" s="4"/>
      <c r="T115" s="4"/>
      <c r="U115" s="4"/>
      <c r="V115" s="4"/>
      <c r="W115" s="4"/>
      <c r="X115" s="4"/>
      <c r="Y115" s="4"/>
      <c r="Z115" s="4"/>
    </row>
    <row r="116" spans="1:26" ht="15.75" customHeight="1">
      <c r="A116" s="84"/>
      <c r="B116" s="135" t="str">
        <f t="shared" si="68"/>
        <v>Marketing &amp; Comunicazione</v>
      </c>
      <c r="C116" s="141"/>
      <c r="D116" s="58">
        <f t="shared" ref="D116:H116" si="70">+D21-D101</f>
        <v>40000</v>
      </c>
      <c r="E116" s="58">
        <f t="shared" si="70"/>
        <v>38000</v>
      </c>
      <c r="F116" s="58">
        <f t="shared" si="70"/>
        <v>34000</v>
      </c>
      <c r="G116" s="58">
        <f t="shared" si="70"/>
        <v>32000</v>
      </c>
      <c r="H116" s="58">
        <f t="shared" si="70"/>
        <v>27000</v>
      </c>
      <c r="I116" s="4"/>
      <c r="J116" s="4"/>
      <c r="K116" s="4"/>
      <c r="L116" s="4"/>
      <c r="M116" s="4"/>
      <c r="N116" s="4"/>
      <c r="O116" s="4"/>
      <c r="P116" s="4"/>
      <c r="Q116" s="4"/>
      <c r="R116" s="4"/>
      <c r="S116" s="4"/>
      <c r="T116" s="4"/>
      <c r="U116" s="4"/>
      <c r="V116" s="4"/>
      <c r="W116" s="4"/>
      <c r="X116" s="4"/>
      <c r="Y116" s="4"/>
      <c r="Z116" s="4"/>
    </row>
    <row r="117" spans="1:26" ht="15.75" customHeight="1">
      <c r="A117" s="84"/>
      <c r="B117" s="135" t="str">
        <f t="shared" si="68"/>
        <v>Marchi</v>
      </c>
      <c r="C117" s="141"/>
      <c r="D117" s="58">
        <f t="shared" ref="D117:H117" si="71">+D22-D102</f>
        <v>0</v>
      </c>
      <c r="E117" s="58">
        <f t="shared" si="71"/>
        <v>0</v>
      </c>
      <c r="F117" s="58">
        <f t="shared" si="71"/>
        <v>0</v>
      </c>
      <c r="G117" s="58">
        <f t="shared" si="71"/>
        <v>0</v>
      </c>
      <c r="H117" s="58">
        <f t="shared" si="71"/>
        <v>0</v>
      </c>
      <c r="I117" s="4"/>
      <c r="J117" s="4"/>
      <c r="K117" s="4"/>
      <c r="L117" s="4"/>
      <c r="M117" s="4"/>
      <c r="N117" s="4"/>
      <c r="O117" s="4"/>
      <c r="P117" s="4"/>
      <c r="Q117" s="4"/>
      <c r="R117" s="4"/>
      <c r="S117" s="4"/>
      <c r="T117" s="4"/>
      <c r="U117" s="4"/>
      <c r="V117" s="4"/>
      <c r="W117" s="4"/>
      <c r="X117" s="4"/>
      <c r="Y117" s="4"/>
      <c r="Z117" s="4"/>
    </row>
    <row r="118" spans="1:26" ht="15.75" customHeight="1">
      <c r="A118" s="84"/>
      <c r="B118" s="135" t="str">
        <f>+B103</f>
        <v>Software</v>
      </c>
      <c r="C118" s="141"/>
      <c r="D118" s="58">
        <f t="shared" ref="D118:H118" si="72">+D23-D103</f>
        <v>13400</v>
      </c>
      <c r="E118" s="58">
        <f t="shared" si="72"/>
        <v>10150</v>
      </c>
      <c r="F118" s="58">
        <f t="shared" si="72"/>
        <v>5250</v>
      </c>
      <c r="G118" s="58">
        <f t="shared" si="72"/>
        <v>8450</v>
      </c>
      <c r="H118" s="58">
        <f t="shared" si="72"/>
        <v>10150</v>
      </c>
      <c r="I118" s="4"/>
      <c r="J118" s="4"/>
      <c r="K118" s="4"/>
      <c r="L118" s="4"/>
      <c r="M118" s="4"/>
      <c r="N118" s="4"/>
      <c r="O118" s="4"/>
      <c r="P118" s="4"/>
      <c r="Q118" s="4"/>
      <c r="R118" s="4"/>
      <c r="S118" s="4"/>
      <c r="T118" s="4"/>
      <c r="U118" s="4"/>
      <c r="V118" s="4"/>
      <c r="W118" s="4"/>
      <c r="X118" s="4"/>
      <c r="Y118" s="4"/>
      <c r="Z118" s="4"/>
    </row>
    <row r="119" spans="1:26" ht="15.75" customHeight="1">
      <c r="A119" s="84"/>
      <c r="B119" s="135" t="str">
        <f t="shared" ref="B119:B120" si="73">+B9</f>
        <v xml:space="preserve">R&amp;D </v>
      </c>
      <c r="C119" s="141"/>
      <c r="D119" s="58">
        <f t="shared" ref="D119:H119" si="74">+D24-D104</f>
        <v>0</v>
      </c>
      <c r="E119" s="58">
        <f t="shared" si="74"/>
        <v>0</v>
      </c>
      <c r="F119" s="58">
        <f t="shared" si="74"/>
        <v>0</v>
      </c>
      <c r="G119" s="58">
        <f t="shared" si="74"/>
        <v>0</v>
      </c>
      <c r="H119" s="58">
        <f t="shared" si="74"/>
        <v>0</v>
      </c>
      <c r="I119" s="4"/>
      <c r="J119" s="4"/>
      <c r="K119" s="4"/>
      <c r="L119" s="4"/>
      <c r="M119" s="4"/>
      <c r="N119" s="4"/>
      <c r="O119" s="4"/>
      <c r="P119" s="4"/>
      <c r="Q119" s="4"/>
      <c r="R119" s="4"/>
      <c r="S119" s="4"/>
      <c r="T119" s="4"/>
      <c r="U119" s="4"/>
      <c r="V119" s="4"/>
      <c r="W119" s="4"/>
      <c r="X119" s="4"/>
      <c r="Y119" s="4"/>
      <c r="Z119" s="4"/>
    </row>
    <row r="120" spans="1:26" ht="15.75" customHeight="1">
      <c r="A120" s="84"/>
      <c r="B120" s="101" t="str">
        <f t="shared" si="73"/>
        <v>Altro</v>
      </c>
      <c r="C120" s="141"/>
      <c r="D120" s="58">
        <f t="shared" ref="D120:H120" si="75">+D25-D105</f>
        <v>0</v>
      </c>
      <c r="E120" s="58">
        <f t="shared" si="75"/>
        <v>0</v>
      </c>
      <c r="F120" s="58">
        <f t="shared" si="75"/>
        <v>0</v>
      </c>
      <c r="G120" s="58">
        <f t="shared" si="75"/>
        <v>0</v>
      </c>
      <c r="H120" s="58">
        <f t="shared" si="75"/>
        <v>0</v>
      </c>
      <c r="I120" s="4"/>
      <c r="J120" s="4"/>
      <c r="K120" s="4"/>
      <c r="L120" s="4"/>
      <c r="M120" s="4"/>
      <c r="N120" s="4"/>
      <c r="O120" s="4"/>
      <c r="P120" s="4"/>
      <c r="Q120" s="4"/>
      <c r="R120" s="4"/>
      <c r="S120" s="4"/>
      <c r="T120" s="4"/>
      <c r="U120" s="4"/>
      <c r="V120" s="4"/>
      <c r="W120" s="4"/>
      <c r="X120" s="4"/>
      <c r="Y120" s="4"/>
      <c r="Z120" s="4"/>
    </row>
    <row r="121" spans="1:26" ht="15.75" customHeight="1">
      <c r="A121" s="84"/>
      <c r="B121" s="134" t="s">
        <v>154</v>
      </c>
      <c r="C121" s="141"/>
      <c r="D121" s="58"/>
      <c r="E121" s="58"/>
      <c r="F121" s="58"/>
      <c r="G121" s="58"/>
      <c r="H121" s="58"/>
      <c r="I121" s="4"/>
      <c r="J121" s="4"/>
      <c r="K121" s="4"/>
      <c r="L121" s="4"/>
      <c r="M121" s="4"/>
      <c r="N121" s="4"/>
      <c r="O121" s="4"/>
      <c r="P121" s="4"/>
      <c r="Q121" s="4"/>
      <c r="R121" s="4"/>
      <c r="S121" s="4"/>
      <c r="T121" s="4"/>
      <c r="U121" s="4"/>
      <c r="V121" s="4"/>
      <c r="W121" s="4"/>
      <c r="X121" s="4"/>
      <c r="Y121" s="4"/>
      <c r="Z121" s="4"/>
    </row>
    <row r="122" spans="1:26" ht="15.75" customHeight="1">
      <c r="A122" s="84"/>
      <c r="B122" s="135" t="str">
        <f t="shared" ref="B122:B124" si="76">+B107</f>
        <v>Fabbricati</v>
      </c>
      <c r="C122" s="141"/>
      <c r="D122" s="58">
        <f t="shared" ref="D122:H122" si="77">+D27-D107</f>
        <v>28800</v>
      </c>
      <c r="E122" s="58">
        <f t="shared" si="77"/>
        <v>56400</v>
      </c>
      <c r="F122" s="58">
        <f t="shared" si="77"/>
        <v>82800</v>
      </c>
      <c r="G122" s="58">
        <f t="shared" si="77"/>
        <v>108000</v>
      </c>
      <c r="H122" s="58">
        <f t="shared" si="77"/>
        <v>132000</v>
      </c>
      <c r="I122" s="4"/>
      <c r="J122" s="4"/>
      <c r="K122" s="4"/>
      <c r="L122" s="4"/>
      <c r="M122" s="4"/>
      <c r="N122" s="4"/>
      <c r="O122" s="4"/>
      <c r="P122" s="4"/>
      <c r="Q122" s="4"/>
      <c r="R122" s="4"/>
      <c r="S122" s="4"/>
      <c r="T122" s="4"/>
      <c r="U122" s="4"/>
      <c r="V122" s="4"/>
      <c r="W122" s="4"/>
      <c r="X122" s="4"/>
      <c r="Y122" s="4"/>
      <c r="Z122" s="4"/>
    </row>
    <row r="123" spans="1:26" ht="15.75" customHeight="1">
      <c r="A123" s="84"/>
      <c r="B123" s="135" t="str">
        <f t="shared" si="76"/>
        <v>Impianti e macchinari</v>
      </c>
      <c r="C123" s="141"/>
      <c r="D123" s="58">
        <f t="shared" ref="D123:H123" si="78">+D28-D108</f>
        <v>0</v>
      </c>
      <c r="E123" s="58">
        <f t="shared" si="78"/>
        <v>0</v>
      </c>
      <c r="F123" s="58">
        <f t="shared" si="78"/>
        <v>0</v>
      </c>
      <c r="G123" s="58">
        <f t="shared" si="78"/>
        <v>0</v>
      </c>
      <c r="H123" s="58">
        <f t="shared" si="78"/>
        <v>0</v>
      </c>
      <c r="I123" s="4"/>
      <c r="J123" s="4"/>
      <c r="K123" s="4"/>
      <c r="L123" s="4"/>
      <c r="M123" s="4"/>
      <c r="N123" s="4"/>
      <c r="O123" s="4"/>
      <c r="P123" s="4"/>
      <c r="Q123" s="4"/>
      <c r="R123" s="4"/>
      <c r="S123" s="4"/>
      <c r="T123" s="4"/>
      <c r="U123" s="4"/>
      <c r="V123" s="4"/>
      <c r="W123" s="4"/>
      <c r="X123" s="4"/>
      <c r="Y123" s="4"/>
      <c r="Z123" s="4"/>
    </row>
    <row r="124" spans="1:26" ht="15.75" customHeight="1">
      <c r="A124" s="84"/>
      <c r="B124" s="135" t="str">
        <f t="shared" si="76"/>
        <v>Attrezzature</v>
      </c>
      <c r="C124" s="141"/>
      <c r="D124" s="58">
        <f t="shared" ref="D124:H124" si="79">+D29-D109</f>
        <v>8500</v>
      </c>
      <c r="E124" s="58">
        <f t="shared" si="79"/>
        <v>8700</v>
      </c>
      <c r="F124" s="58">
        <f t="shared" si="79"/>
        <v>8600</v>
      </c>
      <c r="G124" s="58">
        <f t="shared" si="79"/>
        <v>8500</v>
      </c>
      <c r="H124" s="58">
        <f t="shared" si="79"/>
        <v>7800</v>
      </c>
      <c r="I124" s="4"/>
      <c r="J124" s="4"/>
      <c r="K124" s="4"/>
      <c r="L124" s="4"/>
      <c r="M124" s="4"/>
      <c r="N124" s="4"/>
      <c r="O124" s="4"/>
      <c r="P124" s="4"/>
      <c r="Q124" s="4"/>
      <c r="R124" s="4"/>
      <c r="S124" s="4"/>
      <c r="T124" s="4"/>
      <c r="U124" s="4"/>
      <c r="V124" s="4"/>
      <c r="W124" s="4"/>
      <c r="X124" s="4"/>
      <c r="Y124" s="4"/>
      <c r="Z124" s="4"/>
    </row>
    <row r="125" spans="1:26" ht="15.75" customHeight="1">
      <c r="A125" s="84"/>
      <c r="B125" s="135" t="str">
        <f>+B15</f>
        <v>Altro</v>
      </c>
      <c r="C125" s="141"/>
      <c r="D125" s="58">
        <f t="shared" ref="D125:H125" si="80">+D30-D110</f>
        <v>0</v>
      </c>
      <c r="E125" s="58">
        <f t="shared" si="80"/>
        <v>0</v>
      </c>
      <c r="F125" s="58">
        <f t="shared" si="80"/>
        <v>0</v>
      </c>
      <c r="G125" s="58">
        <f t="shared" si="80"/>
        <v>0</v>
      </c>
      <c r="H125" s="58">
        <f t="shared" si="80"/>
        <v>0</v>
      </c>
      <c r="I125" s="4"/>
      <c r="J125" s="4"/>
      <c r="K125" s="4"/>
      <c r="L125" s="4"/>
      <c r="M125" s="4"/>
      <c r="N125" s="4"/>
      <c r="O125" s="4"/>
      <c r="P125" s="4"/>
      <c r="Q125" s="4"/>
      <c r="R125" s="4"/>
      <c r="S125" s="4"/>
      <c r="T125" s="4"/>
      <c r="U125" s="4"/>
      <c r="V125" s="4"/>
      <c r="W125" s="4"/>
      <c r="X125" s="4"/>
      <c r="Y125" s="4"/>
      <c r="Z125" s="4"/>
    </row>
    <row r="126" spans="1:26" ht="15.75" customHeight="1">
      <c r="A126" s="84"/>
      <c r="B126" s="141" t="s">
        <v>167</v>
      </c>
      <c r="C126" s="141"/>
      <c r="D126" s="39">
        <f t="shared" ref="D126:H126" si="81">SUM(D115:D125)</f>
        <v>90700</v>
      </c>
      <c r="E126" s="39">
        <f t="shared" si="81"/>
        <v>113250</v>
      </c>
      <c r="F126" s="39">
        <f t="shared" si="81"/>
        <v>130650</v>
      </c>
      <c r="G126" s="39">
        <f t="shared" si="81"/>
        <v>156950</v>
      </c>
      <c r="H126" s="39">
        <f t="shared" si="81"/>
        <v>176950</v>
      </c>
      <c r="I126" s="4"/>
      <c r="J126" s="4"/>
      <c r="K126" s="4"/>
      <c r="L126" s="4"/>
      <c r="M126" s="4"/>
      <c r="N126" s="4"/>
      <c r="O126" s="4"/>
      <c r="P126" s="4"/>
      <c r="Q126" s="4"/>
      <c r="R126" s="4"/>
      <c r="S126" s="4"/>
      <c r="T126" s="4"/>
      <c r="U126" s="4"/>
      <c r="V126" s="4"/>
      <c r="W126" s="4"/>
      <c r="X126" s="4"/>
      <c r="Y126" s="4"/>
      <c r="Z126" s="4"/>
    </row>
    <row r="127" spans="1:26" ht="15.75" customHeight="1">
      <c r="A127" s="84"/>
      <c r="B127" s="84"/>
      <c r="C127" s="84"/>
      <c r="D127" s="131"/>
      <c r="E127" s="84"/>
      <c r="F127" s="84"/>
      <c r="G127" s="84"/>
      <c r="H127" s="84"/>
      <c r="I127" s="4"/>
      <c r="J127" s="5"/>
      <c r="K127" s="5"/>
      <c r="L127" s="5"/>
      <c r="M127" s="5"/>
      <c r="N127" s="5"/>
      <c r="O127" s="5"/>
      <c r="P127" s="5"/>
      <c r="Q127" s="5"/>
      <c r="R127" s="5"/>
      <c r="S127" s="5"/>
      <c r="T127" s="5"/>
      <c r="U127" s="5"/>
      <c r="V127" s="5"/>
      <c r="W127" s="5"/>
      <c r="X127" s="5"/>
      <c r="Y127" s="5"/>
      <c r="Z127" s="5"/>
    </row>
    <row r="128" spans="1:26" ht="15.75" customHeight="1">
      <c r="A128" s="84"/>
      <c r="B128" s="84"/>
      <c r="C128" s="84"/>
      <c r="D128" s="131"/>
      <c r="E128" s="84"/>
      <c r="F128" s="84"/>
      <c r="G128" s="84"/>
      <c r="H128" s="84"/>
      <c r="I128" s="4"/>
      <c r="J128" s="5"/>
      <c r="K128" s="5"/>
      <c r="L128" s="5"/>
      <c r="M128" s="5"/>
      <c r="N128" s="5"/>
      <c r="O128" s="5"/>
      <c r="P128" s="5"/>
      <c r="Q128" s="5"/>
      <c r="R128" s="5"/>
      <c r="S128" s="5"/>
      <c r="T128" s="5"/>
      <c r="U128" s="5"/>
      <c r="V128" s="5"/>
      <c r="W128" s="5"/>
      <c r="X128" s="5"/>
      <c r="Y128" s="5"/>
      <c r="Z128" s="5"/>
    </row>
    <row r="129" spans="1:26" ht="15.75" customHeight="1">
      <c r="A129" s="84"/>
      <c r="B129" s="84"/>
      <c r="C129" s="84"/>
      <c r="D129" s="131"/>
      <c r="E129" s="84"/>
      <c r="F129" s="84"/>
      <c r="G129" s="84"/>
      <c r="H129" s="84"/>
      <c r="I129" s="4"/>
      <c r="J129" s="5"/>
      <c r="K129" s="5"/>
      <c r="L129" s="5"/>
      <c r="M129" s="5"/>
      <c r="N129" s="5"/>
      <c r="O129" s="5"/>
      <c r="P129" s="5"/>
      <c r="Q129" s="5"/>
      <c r="R129" s="5"/>
      <c r="S129" s="5"/>
      <c r="T129" s="5"/>
      <c r="U129" s="5"/>
      <c r="V129" s="5"/>
      <c r="W129" s="5"/>
      <c r="X129" s="5"/>
      <c r="Y129" s="5"/>
      <c r="Z129" s="5"/>
    </row>
    <row r="130" spans="1:26" ht="15.75" customHeight="1">
      <c r="A130" s="84"/>
      <c r="B130" s="84"/>
      <c r="C130" s="84"/>
      <c r="D130" s="131"/>
      <c r="E130" s="84"/>
      <c r="F130" s="84"/>
      <c r="G130" s="84"/>
      <c r="H130" s="84"/>
      <c r="I130" s="4"/>
      <c r="J130" s="5"/>
      <c r="K130" s="5"/>
      <c r="L130" s="5"/>
      <c r="M130" s="5"/>
      <c r="N130" s="5"/>
      <c r="O130" s="5"/>
      <c r="P130" s="5"/>
      <c r="Q130" s="5"/>
      <c r="R130" s="5"/>
      <c r="S130" s="5"/>
      <c r="T130" s="5"/>
      <c r="U130" s="5"/>
      <c r="V130" s="5"/>
      <c r="W130" s="5"/>
      <c r="X130" s="5"/>
      <c r="Y130" s="5"/>
      <c r="Z130" s="5"/>
    </row>
    <row r="131" spans="1:26" ht="15.75" customHeight="1">
      <c r="A131" s="84"/>
      <c r="B131" s="84"/>
      <c r="C131" s="84"/>
      <c r="D131" s="131"/>
      <c r="E131" s="84"/>
      <c r="F131" s="84"/>
      <c r="G131" s="84"/>
      <c r="H131" s="84"/>
      <c r="I131" s="4"/>
      <c r="J131" s="5"/>
      <c r="K131" s="5"/>
      <c r="L131" s="5"/>
      <c r="M131" s="5"/>
      <c r="N131" s="5"/>
      <c r="O131" s="5"/>
      <c r="P131" s="5"/>
      <c r="Q131" s="5"/>
      <c r="R131" s="5"/>
      <c r="S131" s="5"/>
      <c r="T131" s="5"/>
      <c r="U131" s="5"/>
      <c r="V131" s="5"/>
      <c r="W131" s="5"/>
      <c r="X131" s="5"/>
      <c r="Y131" s="5"/>
      <c r="Z131" s="5"/>
    </row>
    <row r="132" spans="1:26" ht="15.75" customHeight="1">
      <c r="A132" s="84"/>
      <c r="B132" s="84"/>
      <c r="C132" s="84"/>
      <c r="D132" s="131"/>
      <c r="E132" s="84"/>
      <c r="F132" s="84"/>
      <c r="G132" s="84"/>
      <c r="H132" s="84"/>
      <c r="I132" s="4"/>
      <c r="J132" s="5"/>
      <c r="K132" s="5"/>
      <c r="L132" s="5"/>
      <c r="M132" s="5"/>
      <c r="N132" s="5"/>
      <c r="O132" s="5"/>
      <c r="P132" s="5"/>
      <c r="Q132" s="5"/>
      <c r="R132" s="5"/>
      <c r="S132" s="5"/>
      <c r="T132" s="5"/>
      <c r="U132" s="5"/>
      <c r="V132" s="5"/>
      <c r="W132" s="5"/>
      <c r="X132" s="5"/>
      <c r="Y132" s="5"/>
      <c r="Z132" s="5"/>
    </row>
    <row r="133" spans="1:26" ht="15.75" customHeight="1">
      <c r="A133" s="84"/>
      <c r="B133" s="84"/>
      <c r="C133" s="84"/>
      <c r="D133" s="131"/>
      <c r="E133" s="84"/>
      <c r="F133" s="84"/>
      <c r="G133" s="84"/>
      <c r="H133" s="84"/>
      <c r="I133" s="4"/>
      <c r="J133" s="5"/>
      <c r="K133" s="5"/>
      <c r="L133" s="5"/>
      <c r="M133" s="5"/>
      <c r="N133" s="5"/>
      <c r="O133" s="5"/>
      <c r="P133" s="5"/>
      <c r="Q133" s="5"/>
      <c r="R133" s="5"/>
      <c r="S133" s="5"/>
      <c r="T133" s="5"/>
      <c r="U133" s="5"/>
      <c r="V133" s="5"/>
      <c r="W133" s="5"/>
      <c r="X133" s="5"/>
      <c r="Y133" s="5"/>
      <c r="Z133" s="5"/>
    </row>
    <row r="134" spans="1:26" ht="15.75" customHeight="1">
      <c r="A134" s="84"/>
      <c r="B134" s="84"/>
      <c r="C134" s="84"/>
      <c r="D134" s="131"/>
      <c r="E134" s="84"/>
      <c r="F134" s="84"/>
      <c r="G134" s="84"/>
      <c r="H134" s="84"/>
      <c r="I134" s="4"/>
      <c r="J134" s="5"/>
      <c r="K134" s="5"/>
      <c r="L134" s="5"/>
      <c r="M134" s="5"/>
      <c r="N134" s="5"/>
      <c r="O134" s="5"/>
      <c r="P134" s="5"/>
      <c r="Q134" s="5"/>
      <c r="R134" s="5"/>
      <c r="S134" s="5"/>
      <c r="T134" s="5"/>
      <c r="U134" s="5"/>
      <c r="V134" s="5"/>
      <c r="W134" s="5"/>
      <c r="X134" s="5"/>
      <c r="Y134" s="5"/>
      <c r="Z134" s="5"/>
    </row>
    <row r="135" spans="1:26" ht="15.75" customHeight="1">
      <c r="A135" s="84"/>
      <c r="B135" s="84"/>
      <c r="C135" s="84"/>
      <c r="D135" s="131"/>
      <c r="E135" s="84"/>
      <c r="F135" s="84"/>
      <c r="G135" s="84"/>
      <c r="H135" s="84"/>
      <c r="I135" s="4"/>
      <c r="J135" s="5"/>
      <c r="K135" s="5"/>
      <c r="L135" s="5"/>
      <c r="M135" s="5"/>
      <c r="N135" s="5"/>
      <c r="O135" s="5"/>
      <c r="P135" s="5"/>
      <c r="Q135" s="5"/>
      <c r="R135" s="5"/>
      <c r="S135" s="5"/>
      <c r="T135" s="5"/>
      <c r="U135" s="5"/>
      <c r="V135" s="5"/>
      <c r="W135" s="5"/>
      <c r="X135" s="5"/>
      <c r="Y135" s="5"/>
      <c r="Z135" s="5"/>
    </row>
    <row r="136" spans="1:26" ht="15.75" customHeight="1">
      <c r="A136" s="84"/>
      <c r="B136" s="84"/>
      <c r="C136" s="84"/>
      <c r="D136" s="131"/>
      <c r="E136" s="84"/>
      <c r="F136" s="84"/>
      <c r="G136" s="84"/>
      <c r="H136" s="84"/>
      <c r="I136" s="4"/>
      <c r="J136" s="5"/>
      <c r="K136" s="5"/>
      <c r="L136" s="5"/>
      <c r="M136" s="5"/>
      <c r="N136" s="5"/>
      <c r="O136" s="5"/>
      <c r="P136" s="5"/>
      <c r="Q136" s="5"/>
      <c r="R136" s="5"/>
      <c r="S136" s="5"/>
      <c r="T136" s="5"/>
      <c r="U136" s="5"/>
      <c r="V136" s="5"/>
      <c r="W136" s="5"/>
      <c r="X136" s="5"/>
      <c r="Y136" s="5"/>
      <c r="Z136" s="5"/>
    </row>
    <row r="137" spans="1:26" ht="15.75" customHeight="1">
      <c r="A137" s="84"/>
      <c r="B137" s="84"/>
      <c r="C137" s="84"/>
      <c r="D137" s="131"/>
      <c r="E137" s="84"/>
      <c r="F137" s="84"/>
      <c r="G137" s="84"/>
      <c r="H137" s="84"/>
      <c r="I137" s="4"/>
      <c r="J137" s="5"/>
      <c r="K137" s="5"/>
      <c r="L137" s="5"/>
      <c r="M137" s="5"/>
      <c r="N137" s="5"/>
      <c r="O137" s="5"/>
      <c r="P137" s="5"/>
      <c r="Q137" s="5"/>
      <c r="R137" s="5"/>
      <c r="S137" s="5"/>
      <c r="T137" s="5"/>
      <c r="U137" s="5"/>
      <c r="V137" s="5"/>
      <c r="W137" s="5"/>
      <c r="X137" s="5"/>
      <c r="Y137" s="5"/>
      <c r="Z137" s="5"/>
    </row>
    <row r="138" spans="1:26" ht="15.75" customHeight="1">
      <c r="A138" s="84"/>
      <c r="B138" s="84"/>
      <c r="C138" s="84"/>
      <c r="D138" s="131"/>
      <c r="E138" s="84"/>
      <c r="F138" s="84"/>
      <c r="G138" s="84"/>
      <c r="H138" s="84"/>
      <c r="I138" s="4"/>
      <c r="J138" s="5"/>
      <c r="K138" s="5"/>
      <c r="L138" s="5"/>
      <c r="M138" s="5"/>
      <c r="N138" s="5"/>
      <c r="O138" s="5"/>
      <c r="P138" s="5"/>
      <c r="Q138" s="5"/>
      <c r="R138" s="5"/>
      <c r="S138" s="5"/>
      <c r="T138" s="5"/>
      <c r="U138" s="5"/>
      <c r="V138" s="5"/>
      <c r="W138" s="5"/>
      <c r="X138" s="5"/>
      <c r="Y138" s="5"/>
      <c r="Z138" s="5"/>
    </row>
    <row r="139" spans="1:26" ht="15.75" customHeight="1">
      <c r="A139" s="84"/>
      <c r="B139" s="84"/>
      <c r="C139" s="84"/>
      <c r="D139" s="131"/>
      <c r="E139" s="84"/>
      <c r="F139" s="84"/>
      <c r="G139" s="84"/>
      <c r="H139" s="84"/>
      <c r="I139" s="4"/>
      <c r="J139" s="5"/>
      <c r="K139" s="5"/>
      <c r="L139" s="5"/>
      <c r="M139" s="5"/>
      <c r="N139" s="5"/>
      <c r="O139" s="5"/>
      <c r="P139" s="5"/>
      <c r="Q139" s="5"/>
      <c r="R139" s="5"/>
      <c r="S139" s="5"/>
      <c r="T139" s="5"/>
      <c r="U139" s="5"/>
      <c r="V139" s="5"/>
      <c r="W139" s="5"/>
      <c r="X139" s="5"/>
      <c r="Y139" s="5"/>
      <c r="Z139" s="5"/>
    </row>
    <row r="140" spans="1:26" ht="15.75" customHeight="1">
      <c r="A140" s="84"/>
      <c r="B140" s="84"/>
      <c r="C140" s="84"/>
      <c r="D140" s="131"/>
      <c r="E140" s="84"/>
      <c r="F140" s="84"/>
      <c r="G140" s="84"/>
      <c r="H140" s="84"/>
      <c r="I140" s="4"/>
      <c r="J140" s="5"/>
      <c r="K140" s="5"/>
      <c r="L140" s="5"/>
      <c r="M140" s="5"/>
      <c r="N140" s="5"/>
      <c r="O140" s="5"/>
      <c r="P140" s="5"/>
      <c r="Q140" s="5"/>
      <c r="R140" s="5"/>
      <c r="S140" s="5"/>
      <c r="T140" s="5"/>
      <c r="U140" s="5"/>
      <c r="V140" s="5"/>
      <c r="W140" s="5"/>
      <c r="X140" s="5"/>
      <c r="Y140" s="5"/>
      <c r="Z140" s="5"/>
    </row>
    <row r="141" spans="1:26" ht="15.75" customHeight="1">
      <c r="A141" s="84"/>
      <c r="B141" s="84"/>
      <c r="C141" s="84"/>
      <c r="D141" s="131"/>
      <c r="E141" s="84"/>
      <c r="F141" s="84"/>
      <c r="G141" s="84"/>
      <c r="H141" s="84"/>
      <c r="I141" s="4"/>
      <c r="J141" s="5"/>
      <c r="K141" s="5"/>
      <c r="L141" s="5"/>
      <c r="M141" s="5"/>
      <c r="N141" s="5"/>
      <c r="O141" s="5"/>
      <c r="P141" s="5"/>
      <c r="Q141" s="5"/>
      <c r="R141" s="5"/>
      <c r="S141" s="5"/>
      <c r="T141" s="5"/>
      <c r="U141" s="5"/>
      <c r="V141" s="5"/>
      <c r="W141" s="5"/>
      <c r="X141" s="5"/>
      <c r="Y141" s="5"/>
      <c r="Z141" s="5"/>
    </row>
    <row r="142" spans="1:26" ht="15.75" customHeight="1">
      <c r="A142" s="84"/>
      <c r="B142" s="84"/>
      <c r="C142" s="84"/>
      <c r="D142" s="131"/>
      <c r="E142" s="84"/>
      <c r="F142" s="84"/>
      <c r="G142" s="84"/>
      <c r="H142" s="84"/>
      <c r="I142" s="4"/>
      <c r="J142" s="5"/>
      <c r="K142" s="5"/>
      <c r="L142" s="5"/>
      <c r="M142" s="5"/>
      <c r="N142" s="5"/>
      <c r="O142" s="5"/>
      <c r="P142" s="5"/>
      <c r="Q142" s="5"/>
      <c r="R142" s="5"/>
      <c r="S142" s="5"/>
      <c r="T142" s="5"/>
      <c r="U142" s="5"/>
      <c r="V142" s="5"/>
      <c r="W142" s="5"/>
      <c r="X142" s="5"/>
      <c r="Y142" s="5"/>
      <c r="Z142" s="5"/>
    </row>
    <row r="143" spans="1:26" ht="15.75" customHeight="1">
      <c r="A143" s="84"/>
      <c r="B143" s="84"/>
      <c r="C143" s="84"/>
      <c r="D143" s="131"/>
      <c r="E143" s="84"/>
      <c r="F143" s="84"/>
      <c r="G143" s="84"/>
      <c r="H143" s="84"/>
      <c r="I143" s="4"/>
      <c r="J143" s="5"/>
      <c r="K143" s="5"/>
      <c r="L143" s="5"/>
      <c r="M143" s="5"/>
      <c r="N143" s="5"/>
      <c r="O143" s="5"/>
      <c r="P143" s="5"/>
      <c r="Q143" s="5"/>
      <c r="R143" s="5"/>
      <c r="S143" s="5"/>
      <c r="T143" s="5"/>
      <c r="U143" s="5"/>
      <c r="V143" s="5"/>
      <c r="W143" s="5"/>
      <c r="X143" s="5"/>
      <c r="Y143" s="5"/>
      <c r="Z143" s="5"/>
    </row>
    <row r="144" spans="1:26" ht="15.75" customHeight="1">
      <c r="A144" s="84"/>
      <c r="B144" s="84"/>
      <c r="C144" s="84"/>
      <c r="D144" s="131"/>
      <c r="E144" s="84"/>
      <c r="F144" s="84"/>
      <c r="G144" s="84"/>
      <c r="H144" s="84"/>
      <c r="I144" s="4"/>
      <c r="J144" s="5"/>
      <c r="K144" s="5"/>
      <c r="L144" s="5"/>
      <c r="M144" s="5"/>
      <c r="N144" s="5"/>
      <c r="O144" s="5"/>
      <c r="P144" s="5"/>
      <c r="Q144" s="5"/>
      <c r="R144" s="5"/>
      <c r="S144" s="5"/>
      <c r="T144" s="5"/>
      <c r="U144" s="5"/>
      <c r="V144" s="5"/>
      <c r="W144" s="5"/>
      <c r="X144" s="5"/>
      <c r="Y144" s="5"/>
      <c r="Z144" s="5"/>
    </row>
    <row r="145" spans="1:26" ht="15.75" customHeight="1">
      <c r="A145" s="84"/>
      <c r="B145" s="84"/>
      <c r="C145" s="84"/>
      <c r="D145" s="131"/>
      <c r="E145" s="84"/>
      <c r="F145" s="84"/>
      <c r="G145" s="84"/>
      <c r="H145" s="84"/>
      <c r="I145" s="4"/>
      <c r="J145" s="5"/>
      <c r="K145" s="5"/>
      <c r="L145" s="5"/>
      <c r="M145" s="5"/>
      <c r="N145" s="5"/>
      <c r="O145" s="5"/>
      <c r="P145" s="5"/>
      <c r="Q145" s="5"/>
      <c r="R145" s="5"/>
      <c r="S145" s="5"/>
      <c r="T145" s="5"/>
      <c r="U145" s="5"/>
      <c r="V145" s="5"/>
      <c r="W145" s="5"/>
      <c r="X145" s="5"/>
      <c r="Y145" s="5"/>
      <c r="Z145" s="5"/>
    </row>
    <row r="146" spans="1:26" ht="15.75" customHeight="1">
      <c r="A146" s="84"/>
      <c r="B146" s="84"/>
      <c r="C146" s="84"/>
      <c r="D146" s="131"/>
      <c r="E146" s="84"/>
      <c r="F146" s="84"/>
      <c r="G146" s="84"/>
      <c r="H146" s="84"/>
      <c r="I146" s="4"/>
      <c r="J146" s="5"/>
      <c r="K146" s="5"/>
      <c r="L146" s="5"/>
      <c r="M146" s="5"/>
      <c r="N146" s="5"/>
      <c r="O146" s="5"/>
      <c r="P146" s="5"/>
      <c r="Q146" s="5"/>
      <c r="R146" s="5"/>
      <c r="S146" s="5"/>
      <c r="T146" s="5"/>
      <c r="U146" s="5"/>
      <c r="V146" s="5"/>
      <c r="W146" s="5"/>
      <c r="X146" s="5"/>
      <c r="Y146" s="5"/>
      <c r="Z146" s="5"/>
    </row>
    <row r="147" spans="1:26" ht="15.75" customHeight="1">
      <c r="A147" s="84"/>
      <c r="B147" s="84"/>
      <c r="C147" s="84"/>
      <c r="D147" s="131"/>
      <c r="E147" s="84"/>
      <c r="F147" s="84"/>
      <c r="G147" s="84"/>
      <c r="H147" s="84"/>
      <c r="I147" s="4"/>
      <c r="J147" s="5"/>
      <c r="K147" s="5"/>
      <c r="L147" s="5"/>
      <c r="M147" s="5"/>
      <c r="N147" s="5"/>
      <c r="O147" s="5"/>
      <c r="P147" s="5"/>
      <c r="Q147" s="5"/>
      <c r="R147" s="5"/>
      <c r="S147" s="5"/>
      <c r="T147" s="5"/>
      <c r="U147" s="5"/>
      <c r="V147" s="5"/>
      <c r="W147" s="5"/>
      <c r="X147" s="5"/>
      <c r="Y147" s="5"/>
      <c r="Z147" s="5"/>
    </row>
    <row r="148" spans="1:26" ht="15.75" customHeight="1">
      <c r="A148" s="84"/>
      <c r="B148" s="84"/>
      <c r="C148" s="84"/>
      <c r="D148" s="131"/>
      <c r="E148" s="84"/>
      <c r="F148" s="84"/>
      <c r="G148" s="84"/>
      <c r="H148" s="84"/>
      <c r="I148" s="4"/>
      <c r="J148" s="5"/>
      <c r="K148" s="5"/>
      <c r="L148" s="5"/>
      <c r="M148" s="5"/>
      <c r="N148" s="5"/>
      <c r="O148" s="5"/>
      <c r="P148" s="5"/>
      <c r="Q148" s="5"/>
      <c r="R148" s="5"/>
      <c r="S148" s="5"/>
      <c r="T148" s="5"/>
      <c r="U148" s="5"/>
      <c r="V148" s="5"/>
      <c r="W148" s="5"/>
      <c r="X148" s="5"/>
      <c r="Y148" s="5"/>
      <c r="Z148" s="5"/>
    </row>
    <row r="149" spans="1:26" ht="15.75" customHeight="1">
      <c r="A149" s="84"/>
      <c r="B149" s="84"/>
      <c r="C149" s="84"/>
      <c r="D149" s="131"/>
      <c r="E149" s="84"/>
      <c r="F149" s="84"/>
      <c r="G149" s="84"/>
      <c r="H149" s="84"/>
      <c r="I149" s="4"/>
      <c r="J149" s="5"/>
      <c r="K149" s="5"/>
      <c r="L149" s="5"/>
      <c r="M149" s="5"/>
      <c r="N149" s="5"/>
      <c r="O149" s="5"/>
      <c r="P149" s="5"/>
      <c r="Q149" s="5"/>
      <c r="R149" s="5"/>
      <c r="S149" s="5"/>
      <c r="T149" s="5"/>
      <c r="U149" s="5"/>
      <c r="V149" s="5"/>
      <c r="W149" s="5"/>
      <c r="X149" s="5"/>
      <c r="Y149" s="5"/>
      <c r="Z149" s="5"/>
    </row>
    <row r="150" spans="1:26" ht="15.75" customHeight="1">
      <c r="A150" s="84"/>
      <c r="B150" s="84"/>
      <c r="C150" s="84"/>
      <c r="D150" s="131"/>
      <c r="E150" s="84"/>
      <c r="F150" s="84"/>
      <c r="G150" s="84"/>
      <c r="H150" s="84"/>
      <c r="I150" s="4"/>
      <c r="J150" s="5"/>
      <c r="K150" s="5"/>
      <c r="L150" s="5"/>
      <c r="M150" s="5"/>
      <c r="N150" s="5"/>
      <c r="O150" s="5"/>
      <c r="P150" s="5"/>
      <c r="Q150" s="5"/>
      <c r="R150" s="5"/>
      <c r="S150" s="5"/>
      <c r="T150" s="5"/>
      <c r="U150" s="5"/>
      <c r="V150" s="5"/>
      <c r="W150" s="5"/>
      <c r="X150" s="5"/>
      <c r="Y150" s="5"/>
      <c r="Z150" s="5"/>
    </row>
    <row r="151" spans="1:26" ht="15.75" customHeight="1">
      <c r="A151" s="84"/>
      <c r="B151" s="84"/>
      <c r="C151" s="84"/>
      <c r="D151" s="131"/>
      <c r="E151" s="84"/>
      <c r="F151" s="84"/>
      <c r="G151" s="84"/>
      <c r="H151" s="84"/>
      <c r="I151" s="4"/>
      <c r="J151" s="5"/>
      <c r="K151" s="5"/>
      <c r="L151" s="5"/>
      <c r="M151" s="5"/>
      <c r="N151" s="5"/>
      <c r="O151" s="5"/>
      <c r="P151" s="5"/>
      <c r="Q151" s="5"/>
      <c r="R151" s="5"/>
      <c r="S151" s="5"/>
      <c r="T151" s="5"/>
      <c r="U151" s="5"/>
      <c r="V151" s="5"/>
      <c r="W151" s="5"/>
      <c r="X151" s="5"/>
      <c r="Y151" s="5"/>
      <c r="Z151" s="5"/>
    </row>
    <row r="152" spans="1:26" ht="15.75" customHeight="1">
      <c r="A152" s="84"/>
      <c r="B152" s="84"/>
      <c r="C152" s="84"/>
      <c r="D152" s="131"/>
      <c r="E152" s="84"/>
      <c r="F152" s="84"/>
      <c r="G152" s="84"/>
      <c r="H152" s="84"/>
      <c r="I152" s="4"/>
      <c r="J152" s="5"/>
      <c r="K152" s="5"/>
      <c r="L152" s="5"/>
      <c r="M152" s="5"/>
      <c r="N152" s="5"/>
      <c r="O152" s="5"/>
      <c r="P152" s="5"/>
      <c r="Q152" s="5"/>
      <c r="R152" s="5"/>
      <c r="S152" s="5"/>
      <c r="T152" s="5"/>
      <c r="U152" s="5"/>
      <c r="V152" s="5"/>
      <c r="W152" s="5"/>
      <c r="X152" s="5"/>
      <c r="Y152" s="5"/>
      <c r="Z152" s="5"/>
    </row>
    <row r="153" spans="1:26" ht="15.75" customHeight="1">
      <c r="A153" s="84"/>
      <c r="B153" s="84"/>
      <c r="C153" s="84"/>
      <c r="D153" s="131"/>
      <c r="E153" s="84"/>
      <c r="F153" s="84"/>
      <c r="G153" s="84"/>
      <c r="H153" s="84"/>
      <c r="I153" s="4"/>
      <c r="J153" s="5"/>
      <c r="K153" s="5"/>
      <c r="L153" s="5"/>
      <c r="M153" s="5"/>
      <c r="N153" s="5"/>
      <c r="O153" s="5"/>
      <c r="P153" s="5"/>
      <c r="Q153" s="5"/>
      <c r="R153" s="5"/>
      <c r="S153" s="5"/>
      <c r="T153" s="5"/>
      <c r="U153" s="5"/>
      <c r="V153" s="5"/>
      <c r="W153" s="5"/>
      <c r="X153" s="5"/>
      <c r="Y153" s="5"/>
      <c r="Z153" s="5"/>
    </row>
    <row r="154" spans="1:26" ht="15.75" customHeight="1">
      <c r="A154" s="84"/>
      <c r="B154" s="84"/>
      <c r="C154" s="84"/>
      <c r="D154" s="131"/>
      <c r="E154" s="84"/>
      <c r="F154" s="84"/>
      <c r="G154" s="84"/>
      <c r="H154" s="84"/>
      <c r="I154" s="4"/>
      <c r="J154" s="5"/>
      <c r="K154" s="5"/>
      <c r="L154" s="5"/>
      <c r="M154" s="5"/>
      <c r="N154" s="5"/>
      <c r="O154" s="5"/>
      <c r="P154" s="5"/>
      <c r="Q154" s="5"/>
      <c r="R154" s="5"/>
      <c r="S154" s="5"/>
      <c r="T154" s="5"/>
      <c r="U154" s="5"/>
      <c r="V154" s="5"/>
      <c r="W154" s="5"/>
      <c r="X154" s="5"/>
      <c r="Y154" s="5"/>
      <c r="Z154" s="5"/>
    </row>
    <row r="155" spans="1:26" ht="15.75" customHeight="1">
      <c r="A155" s="84"/>
      <c r="B155" s="84"/>
      <c r="C155" s="84"/>
      <c r="D155" s="131"/>
      <c r="E155" s="84"/>
      <c r="F155" s="84"/>
      <c r="G155" s="84"/>
      <c r="H155" s="84"/>
      <c r="I155" s="4"/>
      <c r="J155" s="5"/>
      <c r="K155" s="5"/>
      <c r="L155" s="5"/>
      <c r="M155" s="5"/>
      <c r="N155" s="5"/>
      <c r="O155" s="5"/>
      <c r="P155" s="5"/>
      <c r="Q155" s="5"/>
      <c r="R155" s="5"/>
      <c r="S155" s="5"/>
      <c r="T155" s="5"/>
      <c r="U155" s="5"/>
      <c r="V155" s="5"/>
      <c r="W155" s="5"/>
      <c r="X155" s="5"/>
      <c r="Y155" s="5"/>
      <c r="Z155" s="5"/>
    </row>
    <row r="156" spans="1:26" ht="15.75" customHeight="1">
      <c r="A156" s="84"/>
      <c r="B156" s="84"/>
      <c r="C156" s="84"/>
      <c r="D156" s="131"/>
      <c r="E156" s="84"/>
      <c r="F156" s="84"/>
      <c r="G156" s="84"/>
      <c r="H156" s="84"/>
      <c r="I156" s="4"/>
      <c r="J156" s="5"/>
      <c r="K156" s="5"/>
      <c r="L156" s="5"/>
      <c r="M156" s="5"/>
      <c r="N156" s="5"/>
      <c r="O156" s="5"/>
      <c r="P156" s="5"/>
      <c r="Q156" s="5"/>
      <c r="R156" s="5"/>
      <c r="S156" s="5"/>
      <c r="T156" s="5"/>
      <c r="U156" s="5"/>
      <c r="V156" s="5"/>
      <c r="W156" s="5"/>
      <c r="X156" s="5"/>
      <c r="Y156" s="5"/>
      <c r="Z156" s="5"/>
    </row>
    <row r="157" spans="1:26" ht="15.75" customHeight="1">
      <c r="A157" s="84"/>
      <c r="B157" s="84"/>
      <c r="C157" s="84"/>
      <c r="D157" s="131"/>
      <c r="E157" s="84"/>
      <c r="F157" s="84"/>
      <c r="G157" s="84"/>
      <c r="H157" s="84"/>
      <c r="I157" s="4"/>
      <c r="J157" s="5"/>
      <c r="K157" s="5"/>
      <c r="L157" s="5"/>
      <c r="M157" s="5"/>
      <c r="N157" s="5"/>
      <c r="O157" s="5"/>
      <c r="P157" s="5"/>
      <c r="Q157" s="5"/>
      <c r="R157" s="5"/>
      <c r="S157" s="5"/>
      <c r="T157" s="5"/>
      <c r="U157" s="5"/>
      <c r="V157" s="5"/>
      <c r="W157" s="5"/>
      <c r="X157" s="5"/>
      <c r="Y157" s="5"/>
      <c r="Z157" s="5"/>
    </row>
    <row r="158" spans="1:26" ht="15.75" customHeight="1">
      <c r="A158" s="84"/>
      <c r="B158" s="84"/>
      <c r="C158" s="84"/>
      <c r="D158" s="131"/>
      <c r="E158" s="84"/>
      <c r="F158" s="84"/>
      <c r="G158" s="84"/>
      <c r="H158" s="84"/>
      <c r="I158" s="4"/>
      <c r="J158" s="5"/>
      <c r="K158" s="5"/>
      <c r="L158" s="5"/>
      <c r="M158" s="5"/>
      <c r="N158" s="5"/>
      <c r="O158" s="5"/>
      <c r="P158" s="5"/>
      <c r="Q158" s="5"/>
      <c r="R158" s="5"/>
      <c r="S158" s="5"/>
      <c r="T158" s="5"/>
      <c r="U158" s="5"/>
      <c r="V158" s="5"/>
      <c r="W158" s="5"/>
      <c r="X158" s="5"/>
      <c r="Y158" s="5"/>
      <c r="Z158" s="5"/>
    </row>
    <row r="159" spans="1:26" ht="15.75" customHeight="1">
      <c r="A159" s="84"/>
      <c r="B159" s="84"/>
      <c r="C159" s="84"/>
      <c r="D159" s="131"/>
      <c r="E159" s="84"/>
      <c r="F159" s="84"/>
      <c r="G159" s="84"/>
      <c r="H159" s="84"/>
      <c r="I159" s="4"/>
      <c r="J159" s="5"/>
      <c r="K159" s="5"/>
      <c r="L159" s="5"/>
      <c r="M159" s="5"/>
      <c r="N159" s="5"/>
      <c r="O159" s="5"/>
      <c r="P159" s="5"/>
      <c r="Q159" s="5"/>
      <c r="R159" s="5"/>
      <c r="S159" s="5"/>
      <c r="T159" s="5"/>
      <c r="U159" s="5"/>
      <c r="V159" s="5"/>
      <c r="W159" s="5"/>
      <c r="X159" s="5"/>
      <c r="Y159" s="5"/>
      <c r="Z159" s="5"/>
    </row>
    <row r="160" spans="1:26" ht="15.75" customHeight="1">
      <c r="A160" s="84"/>
      <c r="B160" s="84"/>
      <c r="C160" s="84"/>
      <c r="D160" s="131"/>
      <c r="E160" s="84"/>
      <c r="F160" s="84"/>
      <c r="G160" s="84"/>
      <c r="H160" s="84"/>
      <c r="I160" s="4"/>
      <c r="J160" s="5"/>
      <c r="K160" s="5"/>
      <c r="L160" s="5"/>
      <c r="M160" s="5"/>
      <c r="N160" s="5"/>
      <c r="O160" s="5"/>
      <c r="P160" s="5"/>
      <c r="Q160" s="5"/>
      <c r="R160" s="5"/>
      <c r="S160" s="5"/>
      <c r="T160" s="5"/>
      <c r="U160" s="5"/>
      <c r="V160" s="5"/>
      <c r="W160" s="5"/>
      <c r="X160" s="5"/>
      <c r="Y160" s="5"/>
      <c r="Z160" s="5"/>
    </row>
    <row r="161" spans="1:26" ht="15.75" customHeight="1">
      <c r="A161" s="84"/>
      <c r="B161" s="84"/>
      <c r="C161" s="84"/>
      <c r="D161" s="131"/>
      <c r="E161" s="84"/>
      <c r="F161" s="84"/>
      <c r="G161" s="84"/>
      <c r="H161" s="84"/>
      <c r="I161" s="4"/>
      <c r="J161" s="5"/>
      <c r="K161" s="5"/>
      <c r="L161" s="5"/>
      <c r="M161" s="5"/>
      <c r="N161" s="5"/>
      <c r="O161" s="5"/>
      <c r="P161" s="5"/>
      <c r="Q161" s="5"/>
      <c r="R161" s="5"/>
      <c r="S161" s="5"/>
      <c r="T161" s="5"/>
      <c r="U161" s="5"/>
      <c r="V161" s="5"/>
      <c r="W161" s="5"/>
      <c r="X161" s="5"/>
      <c r="Y161" s="5"/>
      <c r="Z161" s="5"/>
    </row>
    <row r="162" spans="1:26" ht="15.75" customHeight="1">
      <c r="A162" s="84"/>
      <c r="B162" s="84"/>
      <c r="C162" s="84"/>
      <c r="D162" s="131"/>
      <c r="E162" s="84"/>
      <c r="F162" s="84"/>
      <c r="G162" s="84"/>
      <c r="H162" s="84"/>
      <c r="I162" s="4"/>
      <c r="J162" s="5"/>
      <c r="K162" s="5"/>
      <c r="L162" s="5"/>
      <c r="M162" s="5"/>
      <c r="N162" s="5"/>
      <c r="O162" s="5"/>
      <c r="P162" s="5"/>
      <c r="Q162" s="5"/>
      <c r="R162" s="5"/>
      <c r="S162" s="5"/>
      <c r="T162" s="5"/>
      <c r="U162" s="5"/>
      <c r="V162" s="5"/>
      <c r="W162" s="5"/>
      <c r="X162" s="5"/>
      <c r="Y162" s="5"/>
      <c r="Z162" s="5"/>
    </row>
    <row r="163" spans="1:26" ht="15.75" customHeight="1">
      <c r="A163" s="84"/>
      <c r="B163" s="84"/>
      <c r="C163" s="84"/>
      <c r="D163" s="131"/>
      <c r="E163" s="84"/>
      <c r="F163" s="84"/>
      <c r="G163" s="84"/>
      <c r="H163" s="84"/>
      <c r="I163" s="4"/>
      <c r="J163" s="5"/>
      <c r="K163" s="5"/>
      <c r="L163" s="5"/>
      <c r="M163" s="5"/>
      <c r="N163" s="5"/>
      <c r="O163" s="5"/>
      <c r="P163" s="5"/>
      <c r="Q163" s="5"/>
      <c r="R163" s="5"/>
      <c r="S163" s="5"/>
      <c r="T163" s="5"/>
      <c r="U163" s="5"/>
      <c r="V163" s="5"/>
      <c r="W163" s="5"/>
      <c r="X163" s="5"/>
      <c r="Y163" s="5"/>
      <c r="Z163" s="5"/>
    </row>
    <row r="164" spans="1:26" ht="15.75" customHeight="1">
      <c r="A164" s="84"/>
      <c r="B164" s="84"/>
      <c r="C164" s="84"/>
      <c r="D164" s="131"/>
      <c r="E164" s="84"/>
      <c r="F164" s="84"/>
      <c r="G164" s="84"/>
      <c r="H164" s="84"/>
      <c r="I164" s="4"/>
      <c r="J164" s="5"/>
      <c r="K164" s="5"/>
      <c r="L164" s="5"/>
      <c r="M164" s="5"/>
      <c r="N164" s="5"/>
      <c r="O164" s="5"/>
      <c r="P164" s="5"/>
      <c r="Q164" s="5"/>
      <c r="R164" s="5"/>
      <c r="S164" s="5"/>
      <c r="T164" s="5"/>
      <c r="U164" s="5"/>
      <c r="V164" s="5"/>
      <c r="W164" s="5"/>
      <c r="X164" s="5"/>
      <c r="Y164" s="5"/>
      <c r="Z164" s="5"/>
    </row>
    <row r="165" spans="1:26" ht="15.75" customHeight="1">
      <c r="A165" s="84"/>
      <c r="B165" s="84"/>
      <c r="C165" s="84"/>
      <c r="D165" s="131"/>
      <c r="E165" s="84"/>
      <c r="F165" s="84"/>
      <c r="G165" s="84"/>
      <c r="H165" s="84"/>
      <c r="I165" s="4"/>
      <c r="J165" s="5"/>
      <c r="K165" s="5"/>
      <c r="L165" s="5"/>
      <c r="M165" s="5"/>
      <c r="N165" s="5"/>
      <c r="O165" s="5"/>
      <c r="P165" s="5"/>
      <c r="Q165" s="5"/>
      <c r="R165" s="5"/>
      <c r="S165" s="5"/>
      <c r="T165" s="5"/>
      <c r="U165" s="5"/>
      <c r="V165" s="5"/>
      <c r="W165" s="5"/>
      <c r="X165" s="5"/>
      <c r="Y165" s="5"/>
      <c r="Z165" s="5"/>
    </row>
    <row r="166" spans="1:26" ht="15.75" customHeight="1">
      <c r="A166" s="84"/>
      <c r="B166" s="84"/>
      <c r="C166" s="84"/>
      <c r="D166" s="131"/>
      <c r="E166" s="84"/>
      <c r="F166" s="84"/>
      <c r="G166" s="84"/>
      <c r="H166" s="84"/>
      <c r="I166" s="4"/>
      <c r="J166" s="5"/>
      <c r="K166" s="5"/>
      <c r="L166" s="5"/>
      <c r="M166" s="5"/>
      <c r="N166" s="5"/>
      <c r="O166" s="5"/>
      <c r="P166" s="5"/>
      <c r="Q166" s="5"/>
      <c r="R166" s="5"/>
      <c r="S166" s="5"/>
      <c r="T166" s="5"/>
      <c r="U166" s="5"/>
      <c r="V166" s="5"/>
      <c r="W166" s="5"/>
      <c r="X166" s="5"/>
      <c r="Y166" s="5"/>
      <c r="Z166" s="5"/>
    </row>
    <row r="167" spans="1:26" ht="15.75" customHeight="1">
      <c r="A167" s="84"/>
      <c r="B167" s="84"/>
      <c r="C167" s="84"/>
      <c r="D167" s="131"/>
      <c r="E167" s="84"/>
      <c r="F167" s="84"/>
      <c r="G167" s="84"/>
      <c r="H167" s="84"/>
      <c r="I167" s="4"/>
      <c r="J167" s="5"/>
      <c r="K167" s="5"/>
      <c r="L167" s="5"/>
      <c r="M167" s="5"/>
      <c r="N167" s="5"/>
      <c r="O167" s="5"/>
      <c r="P167" s="5"/>
      <c r="Q167" s="5"/>
      <c r="R167" s="5"/>
      <c r="S167" s="5"/>
      <c r="T167" s="5"/>
      <c r="U167" s="5"/>
      <c r="V167" s="5"/>
      <c r="W167" s="5"/>
      <c r="X167" s="5"/>
      <c r="Y167" s="5"/>
      <c r="Z167" s="5"/>
    </row>
    <row r="168" spans="1:26" ht="15.75" customHeight="1">
      <c r="A168" s="84"/>
      <c r="B168" s="84"/>
      <c r="C168" s="84"/>
      <c r="D168" s="131"/>
      <c r="E168" s="84"/>
      <c r="F168" s="84"/>
      <c r="G168" s="84"/>
      <c r="H168" s="84"/>
      <c r="I168" s="4"/>
      <c r="J168" s="5"/>
      <c r="K168" s="5"/>
      <c r="L168" s="5"/>
      <c r="M168" s="5"/>
      <c r="N168" s="5"/>
      <c r="O168" s="5"/>
      <c r="P168" s="5"/>
      <c r="Q168" s="5"/>
      <c r="R168" s="5"/>
      <c r="S168" s="5"/>
      <c r="T168" s="5"/>
      <c r="U168" s="5"/>
      <c r="V168" s="5"/>
      <c r="W168" s="5"/>
      <c r="X168" s="5"/>
      <c r="Y168" s="5"/>
      <c r="Z168" s="5"/>
    </row>
    <row r="169" spans="1:26" ht="15.75" customHeight="1">
      <c r="A169" s="84"/>
      <c r="B169" s="84"/>
      <c r="C169" s="84"/>
      <c r="D169" s="131"/>
      <c r="E169" s="84"/>
      <c r="F169" s="84"/>
      <c r="G169" s="84"/>
      <c r="H169" s="84"/>
      <c r="I169" s="4"/>
      <c r="J169" s="5"/>
      <c r="K169" s="5"/>
      <c r="L169" s="5"/>
      <c r="M169" s="5"/>
      <c r="N169" s="5"/>
      <c r="O169" s="5"/>
      <c r="P169" s="5"/>
      <c r="Q169" s="5"/>
      <c r="R169" s="5"/>
      <c r="S169" s="5"/>
      <c r="T169" s="5"/>
      <c r="U169" s="5"/>
      <c r="V169" s="5"/>
      <c r="W169" s="5"/>
      <c r="X169" s="5"/>
      <c r="Y169" s="5"/>
      <c r="Z169" s="5"/>
    </row>
    <row r="170" spans="1:26" ht="15.75" customHeight="1">
      <c r="A170" s="84"/>
      <c r="B170" s="84"/>
      <c r="C170" s="84"/>
      <c r="D170" s="131"/>
      <c r="E170" s="84"/>
      <c r="F170" s="84"/>
      <c r="G170" s="84"/>
      <c r="H170" s="84"/>
      <c r="I170" s="4"/>
      <c r="J170" s="5"/>
      <c r="K170" s="5"/>
      <c r="L170" s="5"/>
      <c r="M170" s="5"/>
      <c r="N170" s="5"/>
      <c r="O170" s="5"/>
      <c r="P170" s="5"/>
      <c r="Q170" s="5"/>
      <c r="R170" s="5"/>
      <c r="S170" s="5"/>
      <c r="T170" s="5"/>
      <c r="U170" s="5"/>
      <c r="V170" s="5"/>
      <c r="W170" s="5"/>
      <c r="X170" s="5"/>
      <c r="Y170" s="5"/>
      <c r="Z170" s="5"/>
    </row>
    <row r="171" spans="1:26" ht="15.75" customHeight="1">
      <c r="A171" s="84"/>
      <c r="B171" s="84"/>
      <c r="C171" s="84"/>
      <c r="D171" s="131"/>
      <c r="E171" s="84"/>
      <c r="F171" s="84"/>
      <c r="G171" s="84"/>
      <c r="H171" s="84"/>
      <c r="I171" s="4"/>
      <c r="J171" s="5"/>
      <c r="K171" s="5"/>
      <c r="L171" s="5"/>
      <c r="M171" s="5"/>
      <c r="N171" s="5"/>
      <c r="O171" s="5"/>
      <c r="P171" s="5"/>
      <c r="Q171" s="5"/>
      <c r="R171" s="5"/>
      <c r="S171" s="5"/>
      <c r="T171" s="5"/>
      <c r="U171" s="5"/>
      <c r="V171" s="5"/>
      <c r="W171" s="5"/>
      <c r="X171" s="5"/>
      <c r="Y171" s="5"/>
      <c r="Z171" s="5"/>
    </row>
    <row r="172" spans="1:26" ht="15.75" customHeight="1">
      <c r="A172" s="84"/>
      <c r="B172" s="84"/>
      <c r="C172" s="84"/>
      <c r="D172" s="131"/>
      <c r="E172" s="84"/>
      <c r="F172" s="84"/>
      <c r="G172" s="84"/>
      <c r="H172" s="84"/>
      <c r="I172" s="4"/>
      <c r="J172" s="5"/>
      <c r="K172" s="5"/>
      <c r="L172" s="5"/>
      <c r="M172" s="5"/>
      <c r="N172" s="5"/>
      <c r="O172" s="5"/>
      <c r="P172" s="5"/>
      <c r="Q172" s="5"/>
      <c r="R172" s="5"/>
      <c r="S172" s="5"/>
      <c r="T172" s="5"/>
      <c r="U172" s="5"/>
      <c r="V172" s="5"/>
      <c r="W172" s="5"/>
      <c r="X172" s="5"/>
      <c r="Y172" s="5"/>
      <c r="Z172" s="5"/>
    </row>
    <row r="173" spans="1:26" ht="15.75" customHeight="1">
      <c r="A173" s="84"/>
      <c r="B173" s="84"/>
      <c r="C173" s="84"/>
      <c r="D173" s="131"/>
      <c r="E173" s="84"/>
      <c r="F173" s="84"/>
      <c r="G173" s="84"/>
      <c r="H173" s="84"/>
      <c r="I173" s="4"/>
      <c r="J173" s="5"/>
      <c r="K173" s="5"/>
      <c r="L173" s="5"/>
      <c r="M173" s="5"/>
      <c r="N173" s="5"/>
      <c r="O173" s="5"/>
      <c r="P173" s="5"/>
      <c r="Q173" s="5"/>
      <c r="R173" s="5"/>
      <c r="S173" s="5"/>
      <c r="T173" s="5"/>
      <c r="U173" s="5"/>
      <c r="V173" s="5"/>
      <c r="W173" s="5"/>
      <c r="X173" s="5"/>
      <c r="Y173" s="5"/>
      <c r="Z173" s="5"/>
    </row>
    <row r="174" spans="1:26" ht="15.75" customHeight="1">
      <c r="A174" s="84"/>
      <c r="B174" s="84"/>
      <c r="C174" s="84"/>
      <c r="D174" s="131"/>
      <c r="E174" s="84"/>
      <c r="F174" s="84"/>
      <c r="G174" s="84"/>
      <c r="H174" s="84"/>
      <c r="I174" s="4"/>
      <c r="J174" s="5"/>
      <c r="K174" s="5"/>
      <c r="L174" s="5"/>
      <c r="M174" s="5"/>
      <c r="N174" s="5"/>
      <c r="O174" s="5"/>
      <c r="P174" s="5"/>
      <c r="Q174" s="5"/>
      <c r="R174" s="5"/>
      <c r="S174" s="5"/>
      <c r="T174" s="5"/>
      <c r="U174" s="5"/>
      <c r="V174" s="5"/>
      <c r="W174" s="5"/>
      <c r="X174" s="5"/>
      <c r="Y174" s="5"/>
      <c r="Z174" s="5"/>
    </row>
    <row r="175" spans="1:26" ht="15.75" customHeight="1">
      <c r="A175" s="84"/>
      <c r="B175" s="84"/>
      <c r="C175" s="84"/>
      <c r="D175" s="131"/>
      <c r="E175" s="84"/>
      <c r="F175" s="84"/>
      <c r="G175" s="84"/>
      <c r="H175" s="84"/>
      <c r="I175" s="4"/>
      <c r="J175" s="5"/>
      <c r="K175" s="5"/>
      <c r="L175" s="5"/>
      <c r="M175" s="5"/>
      <c r="N175" s="5"/>
      <c r="O175" s="5"/>
      <c r="P175" s="5"/>
      <c r="Q175" s="5"/>
      <c r="R175" s="5"/>
      <c r="S175" s="5"/>
      <c r="T175" s="5"/>
      <c r="U175" s="5"/>
      <c r="V175" s="5"/>
      <c r="W175" s="5"/>
      <c r="X175" s="5"/>
      <c r="Y175" s="5"/>
      <c r="Z175" s="5"/>
    </row>
    <row r="176" spans="1:26" ht="15.75" customHeight="1">
      <c r="A176" s="84"/>
      <c r="B176" s="84"/>
      <c r="C176" s="84"/>
      <c r="D176" s="131"/>
      <c r="E176" s="84"/>
      <c r="F176" s="84"/>
      <c r="G176" s="84"/>
      <c r="H176" s="84"/>
      <c r="I176" s="4"/>
      <c r="J176" s="5"/>
      <c r="K176" s="5"/>
      <c r="L176" s="5"/>
      <c r="M176" s="5"/>
      <c r="N176" s="5"/>
      <c r="O176" s="5"/>
      <c r="P176" s="5"/>
      <c r="Q176" s="5"/>
      <c r="R176" s="5"/>
      <c r="S176" s="5"/>
      <c r="T176" s="5"/>
      <c r="U176" s="5"/>
      <c r="V176" s="5"/>
      <c r="W176" s="5"/>
      <c r="X176" s="5"/>
      <c r="Y176" s="5"/>
      <c r="Z176" s="5"/>
    </row>
    <row r="177" spans="1:26" ht="15.75" customHeight="1">
      <c r="A177" s="84"/>
      <c r="B177" s="84"/>
      <c r="C177" s="84"/>
      <c r="D177" s="131"/>
      <c r="E177" s="84"/>
      <c r="F177" s="84"/>
      <c r="G177" s="84"/>
      <c r="H177" s="84"/>
      <c r="I177" s="4"/>
      <c r="J177" s="5"/>
      <c r="K177" s="5"/>
      <c r="L177" s="5"/>
      <c r="M177" s="5"/>
      <c r="N177" s="5"/>
      <c r="O177" s="5"/>
      <c r="P177" s="5"/>
      <c r="Q177" s="5"/>
      <c r="R177" s="5"/>
      <c r="S177" s="5"/>
      <c r="T177" s="5"/>
      <c r="U177" s="5"/>
      <c r="V177" s="5"/>
      <c r="W177" s="5"/>
      <c r="X177" s="5"/>
      <c r="Y177" s="5"/>
      <c r="Z177" s="5"/>
    </row>
    <row r="178" spans="1:26" ht="15.75" customHeight="1">
      <c r="A178" s="84"/>
      <c r="B178" s="84"/>
      <c r="C178" s="84"/>
      <c r="D178" s="131"/>
      <c r="E178" s="84"/>
      <c r="F178" s="84"/>
      <c r="G178" s="84"/>
      <c r="H178" s="84"/>
      <c r="I178" s="4"/>
      <c r="J178" s="5"/>
      <c r="K178" s="5"/>
      <c r="L178" s="5"/>
      <c r="M178" s="5"/>
      <c r="N178" s="5"/>
      <c r="O178" s="5"/>
      <c r="P178" s="5"/>
      <c r="Q178" s="5"/>
      <c r="R178" s="5"/>
      <c r="S178" s="5"/>
      <c r="T178" s="5"/>
      <c r="U178" s="5"/>
      <c r="V178" s="5"/>
      <c r="W178" s="5"/>
      <c r="X178" s="5"/>
      <c r="Y178" s="5"/>
      <c r="Z178" s="5"/>
    </row>
    <row r="179" spans="1:26" ht="15.75" customHeight="1">
      <c r="A179" s="84"/>
      <c r="B179" s="84"/>
      <c r="C179" s="84"/>
      <c r="D179" s="131"/>
      <c r="E179" s="84"/>
      <c r="F179" s="84"/>
      <c r="G179" s="84"/>
      <c r="H179" s="84"/>
      <c r="I179" s="4"/>
      <c r="J179" s="5"/>
      <c r="K179" s="5"/>
      <c r="L179" s="5"/>
      <c r="M179" s="5"/>
      <c r="N179" s="5"/>
      <c r="O179" s="5"/>
      <c r="P179" s="5"/>
      <c r="Q179" s="5"/>
      <c r="R179" s="5"/>
      <c r="S179" s="5"/>
      <c r="T179" s="5"/>
      <c r="U179" s="5"/>
      <c r="V179" s="5"/>
      <c r="W179" s="5"/>
      <c r="X179" s="5"/>
      <c r="Y179" s="5"/>
      <c r="Z179" s="5"/>
    </row>
    <row r="180" spans="1:26" ht="15.75" customHeight="1">
      <c r="A180" s="84"/>
      <c r="B180" s="84"/>
      <c r="C180" s="84"/>
      <c r="D180" s="131"/>
      <c r="E180" s="84"/>
      <c r="F180" s="84"/>
      <c r="G180" s="84"/>
      <c r="H180" s="84"/>
      <c r="I180" s="4"/>
      <c r="J180" s="5"/>
      <c r="K180" s="5"/>
      <c r="L180" s="5"/>
      <c r="M180" s="5"/>
      <c r="N180" s="5"/>
      <c r="O180" s="5"/>
      <c r="P180" s="5"/>
      <c r="Q180" s="5"/>
      <c r="R180" s="5"/>
      <c r="S180" s="5"/>
      <c r="T180" s="5"/>
      <c r="U180" s="5"/>
      <c r="V180" s="5"/>
      <c r="W180" s="5"/>
      <c r="X180" s="5"/>
      <c r="Y180" s="5"/>
      <c r="Z180" s="5"/>
    </row>
    <row r="181" spans="1:26" ht="15.75" customHeight="1">
      <c r="A181" s="84"/>
      <c r="B181" s="84"/>
      <c r="C181" s="84"/>
      <c r="D181" s="131"/>
      <c r="E181" s="84"/>
      <c r="F181" s="84"/>
      <c r="G181" s="84"/>
      <c r="H181" s="84"/>
      <c r="I181" s="4"/>
      <c r="J181" s="5"/>
      <c r="K181" s="5"/>
      <c r="L181" s="5"/>
      <c r="M181" s="5"/>
      <c r="N181" s="5"/>
      <c r="O181" s="5"/>
      <c r="P181" s="5"/>
      <c r="Q181" s="5"/>
      <c r="R181" s="5"/>
      <c r="S181" s="5"/>
      <c r="T181" s="5"/>
      <c r="U181" s="5"/>
      <c r="V181" s="5"/>
      <c r="W181" s="5"/>
      <c r="X181" s="5"/>
      <c r="Y181" s="5"/>
      <c r="Z181" s="5"/>
    </row>
    <row r="182" spans="1:26" ht="15.75" customHeight="1">
      <c r="A182" s="84"/>
      <c r="B182" s="84"/>
      <c r="C182" s="84"/>
      <c r="D182" s="131"/>
      <c r="E182" s="84"/>
      <c r="F182" s="84"/>
      <c r="G182" s="84"/>
      <c r="H182" s="84"/>
      <c r="I182" s="4"/>
      <c r="J182" s="5"/>
      <c r="K182" s="5"/>
      <c r="L182" s="5"/>
      <c r="M182" s="5"/>
      <c r="N182" s="5"/>
      <c r="O182" s="5"/>
      <c r="P182" s="5"/>
      <c r="Q182" s="5"/>
      <c r="R182" s="5"/>
      <c r="S182" s="5"/>
      <c r="T182" s="5"/>
      <c r="U182" s="5"/>
      <c r="V182" s="5"/>
      <c r="W182" s="5"/>
      <c r="X182" s="5"/>
      <c r="Y182" s="5"/>
      <c r="Z182" s="5"/>
    </row>
    <row r="183" spans="1:26" ht="15.75" customHeight="1">
      <c r="A183" s="84"/>
      <c r="B183" s="84"/>
      <c r="C183" s="84"/>
      <c r="D183" s="131"/>
      <c r="E183" s="84"/>
      <c r="F183" s="84"/>
      <c r="G183" s="84"/>
      <c r="H183" s="84"/>
      <c r="I183" s="4"/>
      <c r="J183" s="5"/>
      <c r="K183" s="5"/>
      <c r="L183" s="5"/>
      <c r="M183" s="5"/>
      <c r="N183" s="5"/>
      <c r="O183" s="5"/>
      <c r="P183" s="5"/>
      <c r="Q183" s="5"/>
      <c r="R183" s="5"/>
      <c r="S183" s="5"/>
      <c r="T183" s="5"/>
      <c r="U183" s="5"/>
      <c r="V183" s="5"/>
      <c r="W183" s="5"/>
      <c r="X183" s="5"/>
      <c r="Y183" s="5"/>
      <c r="Z183" s="5"/>
    </row>
    <row r="184" spans="1:26" ht="15.75" customHeight="1">
      <c r="A184" s="84"/>
      <c r="B184" s="84"/>
      <c r="C184" s="84"/>
      <c r="D184" s="131"/>
      <c r="E184" s="84"/>
      <c r="F184" s="84"/>
      <c r="G184" s="84"/>
      <c r="H184" s="84"/>
      <c r="I184" s="4"/>
      <c r="J184" s="5"/>
      <c r="K184" s="5"/>
      <c r="L184" s="5"/>
      <c r="M184" s="5"/>
      <c r="N184" s="5"/>
      <c r="O184" s="5"/>
      <c r="P184" s="5"/>
      <c r="Q184" s="5"/>
      <c r="R184" s="5"/>
      <c r="S184" s="5"/>
      <c r="T184" s="5"/>
      <c r="U184" s="5"/>
      <c r="V184" s="5"/>
      <c r="W184" s="5"/>
      <c r="X184" s="5"/>
      <c r="Y184" s="5"/>
      <c r="Z184" s="5"/>
    </row>
    <row r="185" spans="1:26" ht="15.75" customHeight="1">
      <c r="A185" s="84"/>
      <c r="B185" s="84"/>
      <c r="C185" s="84"/>
      <c r="D185" s="131"/>
      <c r="E185" s="84"/>
      <c r="F185" s="84"/>
      <c r="G185" s="84"/>
      <c r="H185" s="84"/>
      <c r="I185" s="4"/>
      <c r="J185" s="5"/>
      <c r="K185" s="5"/>
      <c r="L185" s="5"/>
      <c r="M185" s="5"/>
      <c r="N185" s="5"/>
      <c r="O185" s="5"/>
      <c r="P185" s="5"/>
      <c r="Q185" s="5"/>
      <c r="R185" s="5"/>
      <c r="S185" s="5"/>
      <c r="T185" s="5"/>
      <c r="U185" s="5"/>
      <c r="V185" s="5"/>
      <c r="W185" s="5"/>
      <c r="X185" s="5"/>
      <c r="Y185" s="5"/>
      <c r="Z185" s="5"/>
    </row>
    <row r="186" spans="1:26" ht="15.75" customHeight="1">
      <c r="A186" s="84"/>
      <c r="B186" s="84"/>
      <c r="C186" s="84"/>
      <c r="D186" s="131"/>
      <c r="E186" s="84"/>
      <c r="F186" s="84"/>
      <c r="G186" s="84"/>
      <c r="H186" s="84"/>
      <c r="I186" s="4"/>
      <c r="J186" s="5"/>
      <c r="K186" s="5"/>
      <c r="L186" s="5"/>
      <c r="M186" s="5"/>
      <c r="N186" s="5"/>
      <c r="O186" s="5"/>
      <c r="P186" s="5"/>
      <c r="Q186" s="5"/>
      <c r="R186" s="5"/>
      <c r="S186" s="5"/>
      <c r="T186" s="5"/>
      <c r="U186" s="5"/>
      <c r="V186" s="5"/>
      <c r="W186" s="5"/>
      <c r="X186" s="5"/>
      <c r="Y186" s="5"/>
      <c r="Z186" s="5"/>
    </row>
    <row r="187" spans="1:26" ht="15.75" customHeight="1">
      <c r="A187" s="84"/>
      <c r="B187" s="84"/>
      <c r="C187" s="84"/>
      <c r="D187" s="131"/>
      <c r="E187" s="84"/>
      <c r="F187" s="84"/>
      <c r="G187" s="84"/>
      <c r="H187" s="84"/>
      <c r="I187" s="4"/>
      <c r="J187" s="5"/>
      <c r="K187" s="5"/>
      <c r="L187" s="5"/>
      <c r="M187" s="5"/>
      <c r="N187" s="5"/>
      <c r="O187" s="5"/>
      <c r="P187" s="5"/>
      <c r="Q187" s="5"/>
      <c r="R187" s="5"/>
      <c r="S187" s="5"/>
      <c r="T187" s="5"/>
      <c r="U187" s="5"/>
      <c r="V187" s="5"/>
      <c r="W187" s="5"/>
      <c r="X187" s="5"/>
      <c r="Y187" s="5"/>
      <c r="Z187" s="5"/>
    </row>
    <row r="188" spans="1:26" ht="15.75" customHeight="1">
      <c r="A188" s="84"/>
      <c r="B188" s="84"/>
      <c r="C188" s="84"/>
      <c r="D188" s="131"/>
      <c r="E188" s="84"/>
      <c r="F188" s="84"/>
      <c r="G188" s="84"/>
      <c r="H188" s="84"/>
      <c r="I188" s="4"/>
      <c r="J188" s="5"/>
      <c r="K188" s="5"/>
      <c r="L188" s="5"/>
      <c r="M188" s="5"/>
      <c r="N188" s="5"/>
      <c r="O188" s="5"/>
      <c r="P188" s="5"/>
      <c r="Q188" s="5"/>
      <c r="R188" s="5"/>
      <c r="S188" s="5"/>
      <c r="T188" s="5"/>
      <c r="U188" s="5"/>
      <c r="V188" s="5"/>
      <c r="W188" s="5"/>
      <c r="X188" s="5"/>
      <c r="Y188" s="5"/>
      <c r="Z188" s="5"/>
    </row>
    <row r="189" spans="1:26" ht="15.75" customHeight="1">
      <c r="A189" s="84"/>
      <c r="B189" s="84"/>
      <c r="C189" s="84"/>
      <c r="D189" s="131"/>
      <c r="E189" s="84"/>
      <c r="F189" s="84"/>
      <c r="G189" s="84"/>
      <c r="H189" s="84"/>
      <c r="I189" s="4"/>
      <c r="J189" s="5"/>
      <c r="K189" s="5"/>
      <c r="L189" s="5"/>
      <c r="M189" s="5"/>
      <c r="N189" s="5"/>
      <c r="O189" s="5"/>
      <c r="P189" s="5"/>
      <c r="Q189" s="5"/>
      <c r="R189" s="5"/>
      <c r="S189" s="5"/>
      <c r="T189" s="5"/>
      <c r="U189" s="5"/>
      <c r="V189" s="5"/>
      <c r="W189" s="5"/>
      <c r="X189" s="5"/>
      <c r="Y189" s="5"/>
      <c r="Z189" s="5"/>
    </row>
    <row r="190" spans="1:26" ht="15.75" customHeight="1">
      <c r="A190" s="84"/>
      <c r="B190" s="84"/>
      <c r="C190" s="84"/>
      <c r="D190" s="131"/>
      <c r="E190" s="84"/>
      <c r="F190" s="84"/>
      <c r="G190" s="84"/>
      <c r="H190" s="84"/>
      <c r="I190" s="4"/>
      <c r="J190" s="5"/>
      <c r="K190" s="5"/>
      <c r="L190" s="5"/>
      <c r="M190" s="5"/>
      <c r="N190" s="5"/>
      <c r="O190" s="5"/>
      <c r="P190" s="5"/>
      <c r="Q190" s="5"/>
      <c r="R190" s="5"/>
      <c r="S190" s="5"/>
      <c r="T190" s="5"/>
      <c r="U190" s="5"/>
      <c r="V190" s="5"/>
      <c r="W190" s="5"/>
      <c r="X190" s="5"/>
      <c r="Y190" s="5"/>
      <c r="Z190" s="5"/>
    </row>
    <row r="191" spans="1:26" ht="15.75" customHeight="1">
      <c r="A191" s="84"/>
      <c r="B191" s="84"/>
      <c r="C191" s="84"/>
      <c r="D191" s="131"/>
      <c r="E191" s="84"/>
      <c r="F191" s="84"/>
      <c r="G191" s="84"/>
      <c r="H191" s="84"/>
      <c r="I191" s="4"/>
      <c r="J191" s="5"/>
      <c r="K191" s="5"/>
      <c r="L191" s="5"/>
      <c r="M191" s="5"/>
      <c r="N191" s="5"/>
      <c r="O191" s="5"/>
      <c r="P191" s="5"/>
      <c r="Q191" s="5"/>
      <c r="R191" s="5"/>
      <c r="S191" s="5"/>
      <c r="T191" s="5"/>
      <c r="U191" s="5"/>
      <c r="V191" s="5"/>
      <c r="W191" s="5"/>
      <c r="X191" s="5"/>
      <c r="Y191" s="5"/>
      <c r="Z191" s="5"/>
    </row>
    <row r="192" spans="1:26" ht="15.75" customHeight="1">
      <c r="A192" s="84"/>
      <c r="B192" s="84"/>
      <c r="C192" s="84"/>
      <c r="D192" s="131"/>
      <c r="E192" s="84"/>
      <c r="F192" s="84"/>
      <c r="G192" s="84"/>
      <c r="H192" s="84"/>
      <c r="I192" s="4"/>
      <c r="J192" s="5"/>
      <c r="K192" s="5"/>
      <c r="L192" s="5"/>
      <c r="M192" s="5"/>
      <c r="N192" s="5"/>
      <c r="O192" s="5"/>
      <c r="P192" s="5"/>
      <c r="Q192" s="5"/>
      <c r="R192" s="5"/>
      <c r="S192" s="5"/>
      <c r="T192" s="5"/>
      <c r="U192" s="5"/>
      <c r="V192" s="5"/>
      <c r="W192" s="5"/>
      <c r="X192" s="5"/>
      <c r="Y192" s="5"/>
      <c r="Z192" s="5"/>
    </row>
    <row r="193" spans="1:26" ht="15.75" customHeight="1">
      <c r="A193" s="84"/>
      <c r="B193" s="84"/>
      <c r="C193" s="84"/>
      <c r="D193" s="131"/>
      <c r="E193" s="84"/>
      <c r="F193" s="84"/>
      <c r="G193" s="84"/>
      <c r="H193" s="84"/>
      <c r="I193" s="4"/>
      <c r="J193" s="5"/>
      <c r="K193" s="5"/>
      <c r="L193" s="5"/>
      <c r="M193" s="5"/>
      <c r="N193" s="5"/>
      <c r="O193" s="5"/>
      <c r="P193" s="5"/>
      <c r="Q193" s="5"/>
      <c r="R193" s="5"/>
      <c r="S193" s="5"/>
      <c r="T193" s="5"/>
      <c r="U193" s="5"/>
      <c r="V193" s="5"/>
      <c r="W193" s="5"/>
      <c r="X193" s="5"/>
      <c r="Y193" s="5"/>
      <c r="Z193" s="5"/>
    </row>
    <row r="194" spans="1:26" ht="15.75" customHeight="1">
      <c r="A194" s="84"/>
      <c r="B194" s="84"/>
      <c r="C194" s="84"/>
      <c r="D194" s="131"/>
      <c r="E194" s="84"/>
      <c r="F194" s="84"/>
      <c r="G194" s="84"/>
      <c r="H194" s="84"/>
      <c r="I194" s="4"/>
      <c r="J194" s="5"/>
      <c r="K194" s="5"/>
      <c r="L194" s="5"/>
      <c r="M194" s="5"/>
      <c r="N194" s="5"/>
      <c r="O194" s="5"/>
      <c r="P194" s="5"/>
      <c r="Q194" s="5"/>
      <c r="R194" s="5"/>
      <c r="S194" s="5"/>
      <c r="T194" s="5"/>
      <c r="U194" s="5"/>
      <c r="V194" s="5"/>
      <c r="W194" s="5"/>
      <c r="X194" s="5"/>
      <c r="Y194" s="5"/>
      <c r="Z194" s="5"/>
    </row>
    <row r="195" spans="1:26" ht="15.75" customHeight="1">
      <c r="A195" s="84"/>
      <c r="B195" s="84"/>
      <c r="C195" s="84"/>
      <c r="D195" s="131"/>
      <c r="E195" s="84"/>
      <c r="F195" s="84"/>
      <c r="G195" s="84"/>
      <c r="H195" s="84"/>
      <c r="I195" s="4"/>
      <c r="J195" s="5"/>
      <c r="K195" s="5"/>
      <c r="L195" s="5"/>
      <c r="M195" s="5"/>
      <c r="N195" s="5"/>
      <c r="O195" s="5"/>
      <c r="P195" s="5"/>
      <c r="Q195" s="5"/>
      <c r="R195" s="5"/>
      <c r="S195" s="5"/>
      <c r="T195" s="5"/>
      <c r="U195" s="5"/>
      <c r="V195" s="5"/>
      <c r="W195" s="5"/>
      <c r="X195" s="5"/>
      <c r="Y195" s="5"/>
      <c r="Z195" s="5"/>
    </row>
    <row r="196" spans="1:26" ht="15.75" customHeight="1">
      <c r="A196" s="84"/>
      <c r="B196" s="84"/>
      <c r="C196" s="84"/>
      <c r="D196" s="131"/>
      <c r="E196" s="84"/>
      <c r="F196" s="84"/>
      <c r="G196" s="84"/>
      <c r="H196" s="84"/>
      <c r="I196" s="4"/>
      <c r="J196" s="5"/>
      <c r="K196" s="5"/>
      <c r="L196" s="5"/>
      <c r="M196" s="5"/>
      <c r="N196" s="5"/>
      <c r="O196" s="5"/>
      <c r="P196" s="5"/>
      <c r="Q196" s="5"/>
      <c r="R196" s="5"/>
      <c r="S196" s="5"/>
      <c r="T196" s="5"/>
      <c r="U196" s="5"/>
      <c r="V196" s="5"/>
      <c r="W196" s="5"/>
      <c r="X196" s="5"/>
      <c r="Y196" s="5"/>
      <c r="Z196" s="5"/>
    </row>
    <row r="197" spans="1:26" ht="15.75" customHeight="1">
      <c r="A197" s="84"/>
      <c r="B197" s="84"/>
      <c r="C197" s="84"/>
      <c r="D197" s="131"/>
      <c r="E197" s="84"/>
      <c r="F197" s="84"/>
      <c r="G197" s="84"/>
      <c r="H197" s="84"/>
      <c r="I197" s="4"/>
      <c r="J197" s="5"/>
      <c r="K197" s="5"/>
      <c r="L197" s="5"/>
      <c r="M197" s="5"/>
      <c r="N197" s="5"/>
      <c r="O197" s="5"/>
      <c r="P197" s="5"/>
      <c r="Q197" s="5"/>
      <c r="R197" s="5"/>
      <c r="S197" s="5"/>
      <c r="T197" s="5"/>
      <c r="U197" s="5"/>
      <c r="V197" s="5"/>
      <c r="W197" s="5"/>
      <c r="X197" s="5"/>
      <c r="Y197" s="5"/>
      <c r="Z197" s="5"/>
    </row>
    <row r="198" spans="1:26" ht="15.75" customHeight="1">
      <c r="A198" s="84"/>
      <c r="B198" s="84"/>
      <c r="C198" s="84"/>
      <c r="D198" s="131"/>
      <c r="E198" s="84"/>
      <c r="F198" s="84"/>
      <c r="G198" s="84"/>
      <c r="H198" s="84"/>
      <c r="I198" s="4"/>
      <c r="J198" s="5"/>
      <c r="K198" s="5"/>
      <c r="L198" s="5"/>
      <c r="M198" s="5"/>
      <c r="N198" s="5"/>
      <c r="O198" s="5"/>
      <c r="P198" s="5"/>
      <c r="Q198" s="5"/>
      <c r="R198" s="5"/>
      <c r="S198" s="5"/>
      <c r="T198" s="5"/>
      <c r="U198" s="5"/>
      <c r="V198" s="5"/>
      <c r="W198" s="5"/>
      <c r="X198" s="5"/>
      <c r="Y198" s="5"/>
      <c r="Z198" s="5"/>
    </row>
    <row r="199" spans="1:26" ht="15.75" customHeight="1">
      <c r="A199" s="84"/>
      <c r="B199" s="84"/>
      <c r="C199" s="84"/>
      <c r="D199" s="131"/>
      <c r="E199" s="84"/>
      <c r="F199" s="84"/>
      <c r="G199" s="84"/>
      <c r="H199" s="84"/>
      <c r="I199" s="4"/>
      <c r="J199" s="5"/>
      <c r="K199" s="5"/>
      <c r="L199" s="5"/>
      <c r="M199" s="5"/>
      <c r="N199" s="5"/>
      <c r="O199" s="5"/>
      <c r="P199" s="5"/>
      <c r="Q199" s="5"/>
      <c r="R199" s="5"/>
      <c r="S199" s="5"/>
      <c r="T199" s="5"/>
      <c r="U199" s="5"/>
      <c r="V199" s="5"/>
      <c r="W199" s="5"/>
      <c r="X199" s="5"/>
      <c r="Y199" s="5"/>
      <c r="Z199" s="5"/>
    </row>
    <row r="200" spans="1:26" ht="15.75" customHeight="1">
      <c r="A200" s="84"/>
      <c r="B200" s="84"/>
      <c r="C200" s="84"/>
      <c r="D200" s="131"/>
      <c r="E200" s="84"/>
      <c r="F200" s="84"/>
      <c r="G200" s="84"/>
      <c r="H200" s="84"/>
      <c r="I200" s="4"/>
      <c r="J200" s="5"/>
      <c r="K200" s="5"/>
      <c r="L200" s="5"/>
      <c r="M200" s="5"/>
      <c r="N200" s="5"/>
      <c r="O200" s="5"/>
      <c r="P200" s="5"/>
      <c r="Q200" s="5"/>
      <c r="R200" s="5"/>
      <c r="S200" s="5"/>
      <c r="T200" s="5"/>
      <c r="U200" s="5"/>
      <c r="V200" s="5"/>
      <c r="W200" s="5"/>
      <c r="X200" s="5"/>
      <c r="Y200" s="5"/>
      <c r="Z200" s="5"/>
    </row>
    <row r="201" spans="1:26" ht="15.75" customHeight="1">
      <c r="A201" s="84"/>
      <c r="B201" s="84"/>
      <c r="C201" s="84"/>
      <c r="D201" s="131"/>
      <c r="E201" s="84"/>
      <c r="F201" s="84"/>
      <c r="G201" s="84"/>
      <c r="H201" s="84"/>
      <c r="I201" s="4"/>
      <c r="J201" s="5"/>
      <c r="K201" s="5"/>
      <c r="L201" s="5"/>
      <c r="M201" s="5"/>
      <c r="N201" s="5"/>
      <c r="O201" s="5"/>
      <c r="P201" s="5"/>
      <c r="Q201" s="5"/>
      <c r="R201" s="5"/>
      <c r="S201" s="5"/>
      <c r="T201" s="5"/>
      <c r="U201" s="5"/>
      <c r="V201" s="5"/>
      <c r="W201" s="5"/>
      <c r="X201" s="5"/>
      <c r="Y201" s="5"/>
      <c r="Z201" s="5"/>
    </row>
    <row r="202" spans="1:26" ht="15.75" customHeight="1">
      <c r="A202" s="84"/>
      <c r="B202" s="84"/>
      <c r="C202" s="84"/>
      <c r="D202" s="131"/>
      <c r="E202" s="84"/>
      <c r="F202" s="84"/>
      <c r="G202" s="84"/>
      <c r="H202" s="84"/>
      <c r="I202" s="4"/>
      <c r="J202" s="5"/>
      <c r="K202" s="5"/>
      <c r="L202" s="5"/>
      <c r="M202" s="5"/>
      <c r="N202" s="5"/>
      <c r="O202" s="5"/>
      <c r="P202" s="5"/>
      <c r="Q202" s="5"/>
      <c r="R202" s="5"/>
      <c r="S202" s="5"/>
      <c r="T202" s="5"/>
      <c r="U202" s="5"/>
      <c r="V202" s="5"/>
      <c r="W202" s="5"/>
      <c r="X202" s="5"/>
      <c r="Y202" s="5"/>
      <c r="Z202" s="5"/>
    </row>
    <row r="203" spans="1:26" ht="15.75" customHeight="1">
      <c r="A203" s="84"/>
      <c r="B203" s="84"/>
      <c r="C203" s="84"/>
      <c r="D203" s="131"/>
      <c r="E203" s="84"/>
      <c r="F203" s="84"/>
      <c r="G203" s="84"/>
      <c r="H203" s="84"/>
      <c r="I203" s="4"/>
      <c r="J203" s="5"/>
      <c r="K203" s="5"/>
      <c r="L203" s="5"/>
      <c r="M203" s="5"/>
      <c r="N203" s="5"/>
      <c r="O203" s="5"/>
      <c r="P203" s="5"/>
      <c r="Q203" s="5"/>
      <c r="R203" s="5"/>
      <c r="S203" s="5"/>
      <c r="T203" s="5"/>
      <c r="U203" s="5"/>
      <c r="V203" s="5"/>
      <c r="W203" s="5"/>
      <c r="X203" s="5"/>
      <c r="Y203" s="5"/>
      <c r="Z203" s="5"/>
    </row>
    <row r="204" spans="1:26" ht="15.75" customHeight="1">
      <c r="A204" s="84"/>
      <c r="B204" s="84"/>
      <c r="C204" s="84"/>
      <c r="D204" s="131"/>
      <c r="E204" s="84"/>
      <c r="F204" s="84"/>
      <c r="G204" s="84"/>
      <c r="H204" s="84"/>
      <c r="I204" s="4"/>
      <c r="J204" s="5"/>
      <c r="K204" s="5"/>
      <c r="L204" s="5"/>
      <c r="M204" s="5"/>
      <c r="N204" s="5"/>
      <c r="O204" s="5"/>
      <c r="P204" s="5"/>
      <c r="Q204" s="5"/>
      <c r="R204" s="5"/>
      <c r="S204" s="5"/>
      <c r="T204" s="5"/>
      <c r="U204" s="5"/>
      <c r="V204" s="5"/>
      <c r="W204" s="5"/>
      <c r="X204" s="5"/>
      <c r="Y204" s="5"/>
      <c r="Z204" s="5"/>
    </row>
    <row r="205" spans="1:26" ht="15.75" customHeight="1">
      <c r="A205" s="84"/>
      <c r="B205" s="84"/>
      <c r="C205" s="84"/>
      <c r="D205" s="131"/>
      <c r="E205" s="84"/>
      <c r="F205" s="84"/>
      <c r="G205" s="84"/>
      <c r="H205" s="84"/>
      <c r="I205" s="4"/>
      <c r="J205" s="5"/>
      <c r="K205" s="5"/>
      <c r="L205" s="5"/>
      <c r="M205" s="5"/>
      <c r="N205" s="5"/>
      <c r="O205" s="5"/>
      <c r="P205" s="5"/>
      <c r="Q205" s="5"/>
      <c r="R205" s="5"/>
      <c r="S205" s="5"/>
      <c r="T205" s="5"/>
      <c r="U205" s="5"/>
      <c r="V205" s="5"/>
      <c r="W205" s="5"/>
      <c r="X205" s="5"/>
      <c r="Y205" s="5"/>
      <c r="Z205" s="5"/>
    </row>
    <row r="206" spans="1:26" ht="15.75" customHeight="1">
      <c r="A206" s="84"/>
      <c r="B206" s="84"/>
      <c r="C206" s="84"/>
      <c r="D206" s="131"/>
      <c r="E206" s="84"/>
      <c r="F206" s="84"/>
      <c r="G206" s="84"/>
      <c r="H206" s="84"/>
      <c r="I206" s="4"/>
      <c r="J206" s="5"/>
      <c r="K206" s="5"/>
      <c r="L206" s="5"/>
      <c r="M206" s="5"/>
      <c r="N206" s="5"/>
      <c r="O206" s="5"/>
      <c r="P206" s="5"/>
      <c r="Q206" s="5"/>
      <c r="R206" s="5"/>
      <c r="S206" s="5"/>
      <c r="T206" s="5"/>
      <c r="U206" s="5"/>
      <c r="V206" s="5"/>
      <c r="W206" s="5"/>
      <c r="X206" s="5"/>
      <c r="Y206" s="5"/>
      <c r="Z206" s="5"/>
    </row>
    <row r="207" spans="1:26" ht="15.75" customHeight="1">
      <c r="A207" s="84"/>
      <c r="B207" s="84"/>
      <c r="C207" s="84"/>
      <c r="D207" s="131"/>
      <c r="E207" s="84"/>
      <c r="F207" s="84"/>
      <c r="G207" s="84"/>
      <c r="H207" s="84"/>
      <c r="I207" s="4"/>
      <c r="J207" s="5"/>
      <c r="K207" s="5"/>
      <c r="L207" s="5"/>
      <c r="M207" s="5"/>
      <c r="N207" s="5"/>
      <c r="O207" s="5"/>
      <c r="P207" s="5"/>
      <c r="Q207" s="5"/>
      <c r="R207" s="5"/>
      <c r="S207" s="5"/>
      <c r="T207" s="5"/>
      <c r="U207" s="5"/>
      <c r="V207" s="5"/>
      <c r="W207" s="5"/>
      <c r="X207" s="5"/>
      <c r="Y207" s="5"/>
      <c r="Z207" s="5"/>
    </row>
    <row r="208" spans="1:26" ht="15.75" customHeight="1">
      <c r="A208" s="84"/>
      <c r="B208" s="84"/>
      <c r="C208" s="84"/>
      <c r="D208" s="131"/>
      <c r="E208" s="84"/>
      <c r="F208" s="84"/>
      <c r="G208" s="84"/>
      <c r="H208" s="84"/>
      <c r="I208" s="4"/>
      <c r="J208" s="5"/>
      <c r="K208" s="5"/>
      <c r="L208" s="5"/>
      <c r="M208" s="5"/>
      <c r="N208" s="5"/>
      <c r="O208" s="5"/>
      <c r="P208" s="5"/>
      <c r="Q208" s="5"/>
      <c r="R208" s="5"/>
      <c r="S208" s="5"/>
      <c r="T208" s="5"/>
      <c r="U208" s="5"/>
      <c r="V208" s="5"/>
      <c r="W208" s="5"/>
      <c r="X208" s="5"/>
      <c r="Y208" s="5"/>
      <c r="Z208" s="5"/>
    </row>
    <row r="209" spans="1:26" ht="15.75" customHeight="1">
      <c r="A209" s="84"/>
      <c r="B209" s="84"/>
      <c r="C209" s="84"/>
      <c r="D209" s="131"/>
      <c r="E209" s="84"/>
      <c r="F209" s="84"/>
      <c r="G209" s="84"/>
      <c r="H209" s="84"/>
      <c r="I209" s="4"/>
      <c r="J209" s="5"/>
      <c r="K209" s="5"/>
      <c r="L209" s="5"/>
      <c r="M209" s="5"/>
      <c r="N209" s="5"/>
      <c r="O209" s="5"/>
      <c r="P209" s="5"/>
      <c r="Q209" s="5"/>
      <c r="R209" s="5"/>
      <c r="S209" s="5"/>
      <c r="T209" s="5"/>
      <c r="U209" s="5"/>
      <c r="V209" s="5"/>
      <c r="W209" s="5"/>
      <c r="X209" s="5"/>
      <c r="Y209" s="5"/>
      <c r="Z209" s="5"/>
    </row>
    <row r="210" spans="1:26" ht="15.75" customHeight="1">
      <c r="A210" s="84"/>
      <c r="B210" s="84"/>
      <c r="C210" s="84"/>
      <c r="D210" s="131"/>
      <c r="E210" s="84"/>
      <c r="F210" s="84"/>
      <c r="G210" s="84"/>
      <c r="H210" s="84"/>
      <c r="I210" s="4"/>
      <c r="J210" s="5"/>
      <c r="K210" s="5"/>
      <c r="L210" s="5"/>
      <c r="M210" s="5"/>
      <c r="N210" s="5"/>
      <c r="O210" s="5"/>
      <c r="P210" s="5"/>
      <c r="Q210" s="5"/>
      <c r="R210" s="5"/>
      <c r="S210" s="5"/>
      <c r="T210" s="5"/>
      <c r="U210" s="5"/>
      <c r="V210" s="5"/>
      <c r="W210" s="5"/>
      <c r="X210" s="5"/>
      <c r="Y210" s="5"/>
      <c r="Z210" s="5"/>
    </row>
    <row r="211" spans="1:26" ht="15.75" customHeight="1">
      <c r="A211" s="84"/>
      <c r="B211" s="84"/>
      <c r="C211" s="84"/>
      <c r="D211" s="131"/>
      <c r="E211" s="84"/>
      <c r="F211" s="84"/>
      <c r="G211" s="84"/>
      <c r="H211" s="84"/>
      <c r="I211" s="4"/>
      <c r="J211" s="5"/>
      <c r="K211" s="5"/>
      <c r="L211" s="5"/>
      <c r="M211" s="5"/>
      <c r="N211" s="5"/>
      <c r="O211" s="5"/>
      <c r="P211" s="5"/>
      <c r="Q211" s="5"/>
      <c r="R211" s="5"/>
      <c r="S211" s="5"/>
      <c r="T211" s="5"/>
      <c r="U211" s="5"/>
      <c r="V211" s="5"/>
      <c r="W211" s="5"/>
      <c r="X211" s="5"/>
      <c r="Y211" s="5"/>
      <c r="Z211" s="5"/>
    </row>
    <row r="212" spans="1:26" ht="15.75" customHeight="1">
      <c r="A212" s="84"/>
      <c r="B212" s="84"/>
      <c r="C212" s="84"/>
      <c r="D212" s="131"/>
      <c r="E212" s="84"/>
      <c r="F212" s="84"/>
      <c r="G212" s="84"/>
      <c r="H212" s="84"/>
      <c r="I212" s="4"/>
      <c r="J212" s="5"/>
      <c r="K212" s="5"/>
      <c r="L212" s="5"/>
      <c r="M212" s="5"/>
      <c r="N212" s="5"/>
      <c r="O212" s="5"/>
      <c r="P212" s="5"/>
      <c r="Q212" s="5"/>
      <c r="R212" s="5"/>
      <c r="S212" s="5"/>
      <c r="T212" s="5"/>
      <c r="U212" s="5"/>
      <c r="V212" s="5"/>
      <c r="W212" s="5"/>
      <c r="X212" s="5"/>
      <c r="Y212" s="5"/>
      <c r="Z212" s="5"/>
    </row>
    <row r="213" spans="1:26" ht="15.75" customHeight="1">
      <c r="A213" s="84"/>
      <c r="B213" s="84"/>
      <c r="C213" s="84"/>
      <c r="D213" s="131"/>
      <c r="E213" s="84"/>
      <c r="F213" s="84"/>
      <c r="G213" s="84"/>
      <c r="H213" s="84"/>
      <c r="I213" s="4"/>
      <c r="J213" s="5"/>
      <c r="K213" s="5"/>
      <c r="L213" s="5"/>
      <c r="M213" s="5"/>
      <c r="N213" s="5"/>
      <c r="O213" s="5"/>
      <c r="P213" s="5"/>
      <c r="Q213" s="5"/>
      <c r="R213" s="5"/>
      <c r="S213" s="5"/>
      <c r="T213" s="5"/>
      <c r="U213" s="5"/>
      <c r="V213" s="5"/>
      <c r="W213" s="5"/>
      <c r="X213" s="5"/>
      <c r="Y213" s="5"/>
      <c r="Z213" s="5"/>
    </row>
    <row r="214" spans="1:26" ht="15.75" customHeight="1">
      <c r="A214" s="84"/>
      <c r="B214" s="84"/>
      <c r="C214" s="84"/>
      <c r="D214" s="131"/>
      <c r="E214" s="84"/>
      <c r="F214" s="84"/>
      <c r="G214" s="84"/>
      <c r="H214" s="84"/>
      <c r="I214" s="4"/>
      <c r="J214" s="5"/>
      <c r="K214" s="5"/>
      <c r="L214" s="5"/>
      <c r="M214" s="5"/>
      <c r="N214" s="5"/>
      <c r="O214" s="5"/>
      <c r="P214" s="5"/>
      <c r="Q214" s="5"/>
      <c r="R214" s="5"/>
      <c r="S214" s="5"/>
      <c r="T214" s="5"/>
      <c r="U214" s="5"/>
      <c r="V214" s="5"/>
      <c r="W214" s="5"/>
      <c r="X214" s="5"/>
      <c r="Y214" s="5"/>
      <c r="Z214" s="5"/>
    </row>
    <row r="215" spans="1:26" ht="15.75" customHeight="1">
      <c r="A215" s="84"/>
      <c r="B215" s="84"/>
      <c r="C215" s="84"/>
      <c r="D215" s="131"/>
      <c r="E215" s="84"/>
      <c r="F215" s="84"/>
      <c r="G215" s="84"/>
      <c r="H215" s="84"/>
      <c r="I215" s="4"/>
      <c r="J215" s="5"/>
      <c r="K215" s="5"/>
      <c r="L215" s="5"/>
      <c r="M215" s="5"/>
      <c r="N215" s="5"/>
      <c r="O215" s="5"/>
      <c r="P215" s="5"/>
      <c r="Q215" s="5"/>
      <c r="R215" s="5"/>
      <c r="S215" s="5"/>
      <c r="T215" s="5"/>
      <c r="U215" s="5"/>
      <c r="V215" s="5"/>
      <c r="W215" s="5"/>
      <c r="X215" s="5"/>
      <c r="Y215" s="5"/>
      <c r="Z215" s="5"/>
    </row>
    <row r="216" spans="1:26" ht="15.75" customHeight="1">
      <c r="A216" s="84"/>
      <c r="B216" s="84"/>
      <c r="C216" s="84"/>
      <c r="D216" s="131"/>
      <c r="E216" s="84"/>
      <c r="F216" s="84"/>
      <c r="G216" s="84"/>
      <c r="H216" s="84"/>
      <c r="I216" s="4"/>
      <c r="J216" s="5"/>
      <c r="K216" s="5"/>
      <c r="L216" s="5"/>
      <c r="M216" s="5"/>
      <c r="N216" s="5"/>
      <c r="O216" s="5"/>
      <c r="P216" s="5"/>
      <c r="Q216" s="5"/>
      <c r="R216" s="5"/>
      <c r="S216" s="5"/>
      <c r="T216" s="5"/>
      <c r="U216" s="5"/>
      <c r="V216" s="5"/>
      <c r="W216" s="5"/>
      <c r="X216" s="5"/>
      <c r="Y216" s="5"/>
      <c r="Z216" s="5"/>
    </row>
    <row r="217" spans="1:26" ht="15.75" customHeight="1">
      <c r="A217" s="84"/>
      <c r="B217" s="84"/>
      <c r="C217" s="84"/>
      <c r="D217" s="131"/>
      <c r="E217" s="84"/>
      <c r="F217" s="84"/>
      <c r="G217" s="84"/>
      <c r="H217" s="84"/>
      <c r="I217" s="4"/>
      <c r="J217" s="5"/>
      <c r="K217" s="5"/>
      <c r="L217" s="5"/>
      <c r="M217" s="5"/>
      <c r="N217" s="5"/>
      <c r="O217" s="5"/>
      <c r="P217" s="5"/>
      <c r="Q217" s="5"/>
      <c r="R217" s="5"/>
      <c r="S217" s="5"/>
      <c r="T217" s="5"/>
      <c r="U217" s="5"/>
      <c r="V217" s="5"/>
      <c r="W217" s="5"/>
      <c r="X217" s="5"/>
      <c r="Y217" s="5"/>
      <c r="Z217" s="5"/>
    </row>
    <row r="218" spans="1:26" ht="15.75" customHeight="1">
      <c r="A218" s="84"/>
      <c r="B218" s="84"/>
      <c r="C218" s="84"/>
      <c r="D218" s="131"/>
      <c r="E218" s="84"/>
      <c r="F218" s="84"/>
      <c r="G218" s="84"/>
      <c r="H218" s="84"/>
      <c r="I218" s="4"/>
      <c r="J218" s="5"/>
      <c r="K218" s="5"/>
      <c r="L218" s="5"/>
      <c r="M218" s="5"/>
      <c r="N218" s="5"/>
      <c r="O218" s="5"/>
      <c r="P218" s="5"/>
      <c r="Q218" s="5"/>
      <c r="R218" s="5"/>
      <c r="S218" s="5"/>
      <c r="T218" s="5"/>
      <c r="U218" s="5"/>
      <c r="V218" s="5"/>
      <c r="W218" s="5"/>
      <c r="X218" s="5"/>
      <c r="Y218" s="5"/>
      <c r="Z218" s="5"/>
    </row>
    <row r="219" spans="1:26" ht="15.75" customHeight="1">
      <c r="A219" s="84"/>
      <c r="B219" s="84"/>
      <c r="C219" s="84"/>
      <c r="D219" s="131"/>
      <c r="E219" s="84"/>
      <c r="F219" s="84"/>
      <c r="G219" s="84"/>
      <c r="H219" s="84"/>
      <c r="I219" s="4"/>
      <c r="J219" s="5"/>
      <c r="K219" s="5"/>
      <c r="L219" s="5"/>
      <c r="M219" s="5"/>
      <c r="N219" s="5"/>
      <c r="O219" s="5"/>
      <c r="P219" s="5"/>
      <c r="Q219" s="5"/>
      <c r="R219" s="5"/>
      <c r="S219" s="5"/>
      <c r="T219" s="5"/>
      <c r="U219" s="5"/>
      <c r="V219" s="5"/>
      <c r="W219" s="5"/>
      <c r="X219" s="5"/>
      <c r="Y219" s="5"/>
      <c r="Z219" s="5"/>
    </row>
    <row r="220" spans="1:26" ht="15.75" customHeight="1">
      <c r="A220" s="84"/>
      <c r="B220" s="84"/>
      <c r="C220" s="84"/>
      <c r="D220" s="131"/>
      <c r="E220" s="84"/>
      <c r="F220" s="84"/>
      <c r="G220" s="84"/>
      <c r="H220" s="84"/>
      <c r="I220" s="4"/>
      <c r="J220" s="5"/>
      <c r="K220" s="5"/>
      <c r="L220" s="5"/>
      <c r="M220" s="5"/>
      <c r="N220" s="5"/>
      <c r="O220" s="5"/>
      <c r="P220" s="5"/>
      <c r="Q220" s="5"/>
      <c r="R220" s="5"/>
      <c r="S220" s="5"/>
      <c r="T220" s="5"/>
      <c r="U220" s="5"/>
      <c r="V220" s="5"/>
      <c r="W220" s="5"/>
      <c r="X220" s="5"/>
      <c r="Y220" s="5"/>
      <c r="Z220" s="5"/>
    </row>
    <row r="221" spans="1:26" ht="15.75" customHeight="1">
      <c r="A221" s="84"/>
      <c r="B221" s="84"/>
      <c r="C221" s="84"/>
      <c r="D221" s="131"/>
      <c r="E221" s="84"/>
      <c r="F221" s="84"/>
      <c r="G221" s="84"/>
      <c r="H221" s="84"/>
      <c r="I221" s="4"/>
      <c r="J221" s="5"/>
      <c r="K221" s="5"/>
      <c r="L221" s="5"/>
      <c r="M221" s="5"/>
      <c r="N221" s="5"/>
      <c r="O221" s="5"/>
      <c r="P221" s="5"/>
      <c r="Q221" s="5"/>
      <c r="R221" s="5"/>
      <c r="S221" s="5"/>
      <c r="T221" s="5"/>
      <c r="U221" s="5"/>
      <c r="V221" s="5"/>
      <c r="W221" s="5"/>
      <c r="X221" s="5"/>
      <c r="Y221" s="5"/>
      <c r="Z221" s="5"/>
    </row>
    <row r="222" spans="1:26" ht="15.75" customHeight="1">
      <c r="A222" s="84"/>
      <c r="B222" s="84"/>
      <c r="C222" s="84"/>
      <c r="D222" s="131"/>
      <c r="E222" s="84"/>
      <c r="F222" s="84"/>
      <c r="G222" s="84"/>
      <c r="H222" s="84"/>
      <c r="I222" s="4"/>
      <c r="J222" s="5"/>
      <c r="K222" s="5"/>
      <c r="L222" s="5"/>
      <c r="M222" s="5"/>
      <c r="N222" s="5"/>
      <c r="O222" s="5"/>
      <c r="P222" s="5"/>
      <c r="Q222" s="5"/>
      <c r="R222" s="5"/>
      <c r="S222" s="5"/>
      <c r="T222" s="5"/>
      <c r="U222" s="5"/>
      <c r="V222" s="5"/>
      <c r="W222" s="5"/>
      <c r="X222" s="5"/>
      <c r="Y222" s="5"/>
      <c r="Z222" s="5"/>
    </row>
    <row r="223" spans="1:26" ht="15.75" customHeight="1">
      <c r="A223" s="84"/>
      <c r="B223" s="84"/>
      <c r="C223" s="84"/>
      <c r="D223" s="131"/>
      <c r="E223" s="84"/>
      <c r="F223" s="84"/>
      <c r="G223" s="84"/>
      <c r="H223" s="84"/>
      <c r="I223" s="4"/>
      <c r="J223" s="5"/>
      <c r="K223" s="5"/>
      <c r="L223" s="5"/>
      <c r="M223" s="5"/>
      <c r="N223" s="5"/>
      <c r="O223" s="5"/>
      <c r="P223" s="5"/>
      <c r="Q223" s="5"/>
      <c r="R223" s="5"/>
      <c r="S223" s="5"/>
      <c r="T223" s="5"/>
      <c r="U223" s="5"/>
      <c r="V223" s="5"/>
      <c r="W223" s="5"/>
      <c r="X223" s="5"/>
      <c r="Y223" s="5"/>
      <c r="Z223" s="5"/>
    </row>
    <row r="224" spans="1:26" ht="15.75" customHeight="1">
      <c r="A224" s="84"/>
      <c r="B224" s="84"/>
      <c r="C224" s="84"/>
      <c r="D224" s="131"/>
      <c r="E224" s="84"/>
      <c r="F224" s="84"/>
      <c r="G224" s="84"/>
      <c r="H224" s="84"/>
      <c r="I224" s="4"/>
      <c r="J224" s="5"/>
      <c r="K224" s="5"/>
      <c r="L224" s="5"/>
      <c r="M224" s="5"/>
      <c r="N224" s="5"/>
      <c r="O224" s="5"/>
      <c r="P224" s="5"/>
      <c r="Q224" s="5"/>
      <c r="R224" s="5"/>
      <c r="S224" s="5"/>
      <c r="T224" s="5"/>
      <c r="U224" s="5"/>
      <c r="V224" s="5"/>
      <c r="W224" s="5"/>
      <c r="X224" s="5"/>
      <c r="Y224" s="5"/>
      <c r="Z224" s="5"/>
    </row>
    <row r="225" spans="1:26" ht="15.75" customHeight="1">
      <c r="A225" s="84"/>
      <c r="B225" s="84"/>
      <c r="C225" s="84"/>
      <c r="D225" s="131"/>
      <c r="E225" s="84"/>
      <c r="F225" s="84"/>
      <c r="G225" s="84"/>
      <c r="H225" s="84"/>
      <c r="I225" s="4"/>
      <c r="J225" s="5"/>
      <c r="K225" s="5"/>
      <c r="L225" s="5"/>
      <c r="M225" s="5"/>
      <c r="N225" s="5"/>
      <c r="O225" s="5"/>
      <c r="P225" s="5"/>
      <c r="Q225" s="5"/>
      <c r="R225" s="5"/>
      <c r="S225" s="5"/>
      <c r="T225" s="5"/>
      <c r="U225" s="5"/>
      <c r="V225" s="5"/>
      <c r="W225" s="5"/>
      <c r="X225" s="5"/>
      <c r="Y225" s="5"/>
      <c r="Z225" s="5"/>
    </row>
    <row r="226" spans="1:26" ht="15.75" customHeight="1">
      <c r="A226" s="84"/>
      <c r="B226" s="84"/>
      <c r="C226" s="84"/>
      <c r="D226" s="131"/>
      <c r="E226" s="84"/>
      <c r="F226" s="84"/>
      <c r="G226" s="84"/>
      <c r="H226" s="84"/>
      <c r="I226" s="4"/>
      <c r="J226" s="5"/>
      <c r="K226" s="5"/>
      <c r="L226" s="5"/>
      <c r="M226" s="5"/>
      <c r="N226" s="5"/>
      <c r="O226" s="5"/>
      <c r="P226" s="5"/>
      <c r="Q226" s="5"/>
      <c r="R226" s="5"/>
      <c r="S226" s="5"/>
      <c r="T226" s="5"/>
      <c r="U226" s="5"/>
      <c r="V226" s="5"/>
      <c r="W226" s="5"/>
      <c r="X226" s="5"/>
      <c r="Y226" s="5"/>
      <c r="Z226" s="5"/>
    </row>
    <row r="227" spans="1:26" ht="15.75" customHeight="1">
      <c r="A227" s="84"/>
      <c r="B227" s="84"/>
      <c r="C227" s="84"/>
      <c r="D227" s="131"/>
      <c r="E227" s="84"/>
      <c r="F227" s="84"/>
      <c r="G227" s="84"/>
      <c r="H227" s="84"/>
      <c r="I227" s="4"/>
      <c r="J227" s="5"/>
      <c r="K227" s="5"/>
      <c r="L227" s="5"/>
      <c r="M227" s="5"/>
      <c r="N227" s="5"/>
      <c r="O227" s="5"/>
      <c r="P227" s="5"/>
      <c r="Q227" s="5"/>
      <c r="R227" s="5"/>
      <c r="S227" s="5"/>
      <c r="T227" s="5"/>
      <c r="U227" s="5"/>
      <c r="V227" s="5"/>
      <c r="W227" s="5"/>
      <c r="X227" s="5"/>
      <c r="Y227" s="5"/>
      <c r="Z227" s="5"/>
    </row>
    <row r="228" spans="1:26" ht="15.75" customHeight="1">
      <c r="A228" s="84"/>
      <c r="B228" s="84"/>
      <c r="C228" s="84"/>
      <c r="D228" s="131"/>
      <c r="E228" s="84"/>
      <c r="F228" s="84"/>
      <c r="G228" s="84"/>
      <c r="H228" s="84"/>
      <c r="I228" s="4"/>
      <c r="J228" s="5"/>
      <c r="K228" s="5"/>
      <c r="L228" s="5"/>
      <c r="M228" s="5"/>
      <c r="N228" s="5"/>
      <c r="O228" s="5"/>
      <c r="P228" s="5"/>
      <c r="Q228" s="5"/>
      <c r="R228" s="5"/>
      <c r="S228" s="5"/>
      <c r="T228" s="5"/>
      <c r="U228" s="5"/>
      <c r="V228" s="5"/>
      <c r="W228" s="5"/>
      <c r="X228" s="5"/>
      <c r="Y228" s="5"/>
      <c r="Z228" s="5"/>
    </row>
    <row r="229" spans="1:26" ht="15.75" customHeight="1">
      <c r="A229" s="84"/>
      <c r="B229" s="84"/>
      <c r="C229" s="84"/>
      <c r="D229" s="131"/>
      <c r="E229" s="84"/>
      <c r="F229" s="84"/>
      <c r="G229" s="84"/>
      <c r="H229" s="84"/>
      <c r="I229" s="4"/>
      <c r="J229" s="5"/>
      <c r="K229" s="5"/>
      <c r="L229" s="5"/>
      <c r="M229" s="5"/>
      <c r="N229" s="5"/>
      <c r="O229" s="5"/>
      <c r="P229" s="5"/>
      <c r="Q229" s="5"/>
      <c r="R229" s="5"/>
      <c r="S229" s="5"/>
      <c r="T229" s="5"/>
      <c r="U229" s="5"/>
      <c r="V229" s="5"/>
      <c r="W229" s="5"/>
      <c r="X229" s="5"/>
      <c r="Y229" s="5"/>
      <c r="Z229" s="5"/>
    </row>
    <row r="230" spans="1:26" ht="15.75" customHeight="1">
      <c r="A230" s="84"/>
      <c r="B230" s="84"/>
      <c r="C230" s="84"/>
      <c r="D230" s="131"/>
      <c r="E230" s="84"/>
      <c r="F230" s="84"/>
      <c r="G230" s="84"/>
      <c r="H230" s="84"/>
      <c r="I230" s="4"/>
      <c r="J230" s="5"/>
      <c r="K230" s="5"/>
      <c r="L230" s="5"/>
      <c r="M230" s="5"/>
      <c r="N230" s="5"/>
      <c r="O230" s="5"/>
      <c r="P230" s="5"/>
      <c r="Q230" s="5"/>
      <c r="R230" s="5"/>
      <c r="S230" s="5"/>
      <c r="T230" s="5"/>
      <c r="U230" s="5"/>
      <c r="V230" s="5"/>
      <c r="W230" s="5"/>
      <c r="X230" s="5"/>
      <c r="Y230" s="5"/>
      <c r="Z230" s="5"/>
    </row>
    <row r="231" spans="1:26" ht="15.75" customHeight="1">
      <c r="A231" s="84"/>
      <c r="B231" s="84"/>
      <c r="C231" s="84"/>
      <c r="D231" s="131"/>
      <c r="E231" s="84"/>
      <c r="F231" s="84"/>
      <c r="G231" s="84"/>
      <c r="H231" s="84"/>
      <c r="I231" s="4"/>
      <c r="J231" s="5"/>
      <c r="K231" s="5"/>
      <c r="L231" s="5"/>
      <c r="M231" s="5"/>
      <c r="N231" s="5"/>
      <c r="O231" s="5"/>
      <c r="P231" s="5"/>
      <c r="Q231" s="5"/>
      <c r="R231" s="5"/>
      <c r="S231" s="5"/>
      <c r="T231" s="5"/>
      <c r="U231" s="5"/>
      <c r="V231" s="5"/>
      <c r="W231" s="5"/>
      <c r="X231" s="5"/>
      <c r="Y231" s="5"/>
      <c r="Z231" s="5"/>
    </row>
    <row r="232" spans="1:26" ht="15.75" customHeight="1">
      <c r="A232" s="84"/>
      <c r="B232" s="84"/>
      <c r="C232" s="84"/>
      <c r="D232" s="131"/>
      <c r="E232" s="84"/>
      <c r="F232" s="84"/>
      <c r="G232" s="84"/>
      <c r="H232" s="84"/>
      <c r="I232" s="4"/>
      <c r="J232" s="5"/>
      <c r="K232" s="5"/>
      <c r="L232" s="5"/>
      <c r="M232" s="5"/>
      <c r="N232" s="5"/>
      <c r="O232" s="5"/>
      <c r="P232" s="5"/>
      <c r="Q232" s="5"/>
      <c r="R232" s="5"/>
      <c r="S232" s="5"/>
      <c r="T232" s="5"/>
      <c r="U232" s="5"/>
      <c r="V232" s="5"/>
      <c r="W232" s="5"/>
      <c r="X232" s="5"/>
      <c r="Y232" s="5"/>
      <c r="Z232" s="5"/>
    </row>
    <row r="233" spans="1:26" ht="15.75" customHeight="1">
      <c r="A233" s="84"/>
      <c r="B233" s="84"/>
      <c r="C233" s="84"/>
      <c r="D233" s="131"/>
      <c r="E233" s="84"/>
      <c r="F233" s="84"/>
      <c r="G233" s="84"/>
      <c r="H233" s="84"/>
      <c r="I233" s="4"/>
      <c r="J233" s="5"/>
      <c r="K233" s="5"/>
      <c r="L233" s="5"/>
      <c r="M233" s="5"/>
      <c r="N233" s="5"/>
      <c r="O233" s="5"/>
      <c r="P233" s="5"/>
      <c r="Q233" s="5"/>
      <c r="R233" s="5"/>
      <c r="S233" s="5"/>
      <c r="T233" s="5"/>
      <c r="U233" s="5"/>
      <c r="V233" s="5"/>
      <c r="W233" s="5"/>
      <c r="X233" s="5"/>
      <c r="Y233" s="5"/>
      <c r="Z233" s="5"/>
    </row>
    <row r="234" spans="1:26" ht="15.75" customHeight="1">
      <c r="A234" s="84"/>
      <c r="B234" s="84"/>
      <c r="C234" s="84"/>
      <c r="D234" s="131"/>
      <c r="E234" s="84"/>
      <c r="F234" s="84"/>
      <c r="G234" s="84"/>
      <c r="H234" s="84"/>
      <c r="I234" s="4"/>
      <c r="J234" s="5"/>
      <c r="K234" s="5"/>
      <c r="L234" s="5"/>
      <c r="M234" s="5"/>
      <c r="N234" s="5"/>
      <c r="O234" s="5"/>
      <c r="P234" s="5"/>
      <c r="Q234" s="5"/>
      <c r="R234" s="5"/>
      <c r="S234" s="5"/>
      <c r="T234" s="5"/>
      <c r="U234" s="5"/>
      <c r="V234" s="5"/>
      <c r="W234" s="5"/>
      <c r="X234" s="5"/>
      <c r="Y234" s="5"/>
      <c r="Z234" s="5"/>
    </row>
    <row r="235" spans="1:26" ht="15.75" customHeight="1">
      <c r="A235" s="84"/>
      <c r="B235" s="84"/>
      <c r="C235" s="84"/>
      <c r="D235" s="131"/>
      <c r="E235" s="84"/>
      <c r="F235" s="84"/>
      <c r="G235" s="84"/>
      <c r="H235" s="84"/>
      <c r="I235" s="4"/>
      <c r="J235" s="5"/>
      <c r="K235" s="5"/>
      <c r="L235" s="5"/>
      <c r="M235" s="5"/>
      <c r="N235" s="5"/>
      <c r="O235" s="5"/>
      <c r="P235" s="5"/>
      <c r="Q235" s="5"/>
      <c r="R235" s="5"/>
      <c r="S235" s="5"/>
      <c r="T235" s="5"/>
      <c r="U235" s="5"/>
      <c r="V235" s="5"/>
      <c r="W235" s="5"/>
      <c r="X235" s="5"/>
      <c r="Y235" s="5"/>
      <c r="Z235" s="5"/>
    </row>
    <row r="236" spans="1:26" ht="15.75" customHeight="1">
      <c r="A236" s="84"/>
      <c r="B236" s="84"/>
      <c r="C236" s="84"/>
      <c r="D236" s="131"/>
      <c r="E236" s="84"/>
      <c r="F236" s="84"/>
      <c r="G236" s="84"/>
      <c r="H236" s="84"/>
      <c r="I236" s="4"/>
      <c r="J236" s="5"/>
      <c r="K236" s="5"/>
      <c r="L236" s="5"/>
      <c r="M236" s="5"/>
      <c r="N236" s="5"/>
      <c r="O236" s="5"/>
      <c r="P236" s="5"/>
      <c r="Q236" s="5"/>
      <c r="R236" s="5"/>
      <c r="S236" s="5"/>
      <c r="T236" s="5"/>
      <c r="U236" s="5"/>
      <c r="V236" s="5"/>
      <c r="W236" s="5"/>
      <c r="X236" s="5"/>
      <c r="Y236" s="5"/>
      <c r="Z236" s="5"/>
    </row>
    <row r="237" spans="1:26" ht="15.75" customHeight="1">
      <c r="A237" s="84"/>
      <c r="B237" s="84"/>
      <c r="C237" s="84"/>
      <c r="D237" s="131"/>
      <c r="E237" s="84"/>
      <c r="F237" s="84"/>
      <c r="G237" s="84"/>
      <c r="H237" s="84"/>
      <c r="I237" s="4"/>
      <c r="J237" s="5"/>
      <c r="K237" s="5"/>
      <c r="L237" s="5"/>
      <c r="M237" s="5"/>
      <c r="N237" s="5"/>
      <c r="O237" s="5"/>
      <c r="P237" s="5"/>
      <c r="Q237" s="5"/>
      <c r="R237" s="5"/>
      <c r="S237" s="5"/>
      <c r="T237" s="5"/>
      <c r="U237" s="5"/>
      <c r="V237" s="5"/>
      <c r="W237" s="5"/>
      <c r="X237" s="5"/>
      <c r="Y237" s="5"/>
      <c r="Z237" s="5"/>
    </row>
    <row r="238" spans="1:26" ht="15.75" customHeight="1">
      <c r="A238" s="84"/>
      <c r="B238" s="84"/>
      <c r="C238" s="84"/>
      <c r="D238" s="131"/>
      <c r="E238" s="84"/>
      <c r="F238" s="84"/>
      <c r="G238" s="84"/>
      <c r="H238" s="84"/>
      <c r="I238" s="4"/>
      <c r="J238" s="5"/>
      <c r="K238" s="5"/>
      <c r="L238" s="5"/>
      <c r="M238" s="5"/>
      <c r="N238" s="5"/>
      <c r="O238" s="5"/>
      <c r="P238" s="5"/>
      <c r="Q238" s="5"/>
      <c r="R238" s="5"/>
      <c r="S238" s="5"/>
      <c r="T238" s="5"/>
      <c r="U238" s="5"/>
      <c r="V238" s="5"/>
      <c r="W238" s="5"/>
      <c r="X238" s="5"/>
      <c r="Y238" s="5"/>
      <c r="Z238" s="5"/>
    </row>
    <row r="239" spans="1:26" ht="15.75" customHeight="1">
      <c r="A239" s="84"/>
      <c r="B239" s="84"/>
      <c r="C239" s="84"/>
      <c r="D239" s="131"/>
      <c r="E239" s="84"/>
      <c r="F239" s="84"/>
      <c r="G239" s="84"/>
      <c r="H239" s="84"/>
      <c r="I239" s="4"/>
      <c r="J239" s="5"/>
      <c r="K239" s="5"/>
      <c r="L239" s="5"/>
      <c r="M239" s="5"/>
      <c r="N239" s="5"/>
      <c r="O239" s="5"/>
      <c r="P239" s="5"/>
      <c r="Q239" s="5"/>
      <c r="R239" s="5"/>
      <c r="S239" s="5"/>
      <c r="T239" s="5"/>
      <c r="U239" s="5"/>
      <c r="V239" s="5"/>
      <c r="W239" s="5"/>
      <c r="X239" s="5"/>
      <c r="Y239" s="5"/>
      <c r="Z239" s="5"/>
    </row>
    <row r="240" spans="1:26" ht="15.75" customHeight="1">
      <c r="A240" s="84"/>
      <c r="B240" s="84"/>
      <c r="C240" s="84"/>
      <c r="D240" s="131"/>
      <c r="E240" s="84"/>
      <c r="F240" s="84"/>
      <c r="G240" s="84"/>
      <c r="H240" s="84"/>
      <c r="I240" s="4"/>
      <c r="J240" s="5"/>
      <c r="K240" s="5"/>
      <c r="L240" s="5"/>
      <c r="M240" s="5"/>
      <c r="N240" s="5"/>
      <c r="O240" s="5"/>
      <c r="P240" s="5"/>
      <c r="Q240" s="5"/>
      <c r="R240" s="5"/>
      <c r="S240" s="5"/>
      <c r="T240" s="5"/>
      <c r="U240" s="5"/>
      <c r="V240" s="5"/>
      <c r="W240" s="5"/>
      <c r="X240" s="5"/>
      <c r="Y240" s="5"/>
      <c r="Z240" s="5"/>
    </row>
    <row r="241" spans="1:26" ht="15.75" customHeight="1">
      <c r="A241" s="84"/>
      <c r="B241" s="84"/>
      <c r="C241" s="84"/>
      <c r="D241" s="131"/>
      <c r="E241" s="84"/>
      <c r="F241" s="84"/>
      <c r="G241" s="84"/>
      <c r="H241" s="84"/>
      <c r="I241" s="4"/>
      <c r="J241" s="5"/>
      <c r="K241" s="5"/>
      <c r="L241" s="5"/>
      <c r="M241" s="5"/>
      <c r="N241" s="5"/>
      <c r="O241" s="5"/>
      <c r="P241" s="5"/>
      <c r="Q241" s="5"/>
      <c r="R241" s="5"/>
      <c r="S241" s="5"/>
      <c r="T241" s="5"/>
      <c r="U241" s="5"/>
      <c r="V241" s="5"/>
      <c r="W241" s="5"/>
      <c r="X241" s="5"/>
      <c r="Y241" s="5"/>
      <c r="Z241" s="5"/>
    </row>
    <row r="242" spans="1:26" ht="15.75" customHeight="1">
      <c r="A242" s="84"/>
      <c r="B242" s="84"/>
      <c r="C242" s="84"/>
      <c r="D242" s="131"/>
      <c r="E242" s="84"/>
      <c r="F242" s="84"/>
      <c r="G242" s="84"/>
      <c r="H242" s="84"/>
      <c r="I242" s="4"/>
      <c r="J242" s="5"/>
      <c r="K242" s="5"/>
      <c r="L242" s="5"/>
      <c r="M242" s="5"/>
      <c r="N242" s="5"/>
      <c r="O242" s="5"/>
      <c r="P242" s="5"/>
      <c r="Q242" s="5"/>
      <c r="R242" s="5"/>
      <c r="S242" s="5"/>
      <c r="T242" s="5"/>
      <c r="U242" s="5"/>
      <c r="V242" s="5"/>
      <c r="W242" s="5"/>
      <c r="X242" s="5"/>
      <c r="Y242" s="5"/>
      <c r="Z242" s="5"/>
    </row>
    <row r="243" spans="1:26" ht="15.75" customHeight="1">
      <c r="A243" s="84"/>
      <c r="B243" s="84"/>
      <c r="C243" s="84"/>
      <c r="D243" s="131"/>
      <c r="E243" s="84"/>
      <c r="F243" s="84"/>
      <c r="G243" s="84"/>
      <c r="H243" s="84"/>
      <c r="I243" s="4"/>
      <c r="J243" s="5"/>
      <c r="K243" s="5"/>
      <c r="L243" s="5"/>
      <c r="M243" s="5"/>
      <c r="N243" s="5"/>
      <c r="O243" s="5"/>
      <c r="P243" s="5"/>
      <c r="Q243" s="5"/>
      <c r="R243" s="5"/>
      <c r="S243" s="5"/>
      <c r="T243" s="5"/>
      <c r="U243" s="5"/>
      <c r="V243" s="5"/>
      <c r="W243" s="5"/>
      <c r="X243" s="5"/>
      <c r="Y243" s="5"/>
      <c r="Z243" s="5"/>
    </row>
    <row r="244" spans="1:26" ht="15.75" customHeight="1">
      <c r="A244" s="84"/>
      <c r="B244" s="84"/>
      <c r="C244" s="84"/>
      <c r="D244" s="131"/>
      <c r="E244" s="84"/>
      <c r="F244" s="84"/>
      <c r="G244" s="84"/>
      <c r="H244" s="84"/>
      <c r="I244" s="4"/>
      <c r="J244" s="5"/>
      <c r="K244" s="5"/>
      <c r="L244" s="5"/>
      <c r="M244" s="5"/>
      <c r="N244" s="5"/>
      <c r="O244" s="5"/>
      <c r="P244" s="5"/>
      <c r="Q244" s="5"/>
      <c r="R244" s="5"/>
      <c r="S244" s="5"/>
      <c r="T244" s="5"/>
      <c r="U244" s="5"/>
      <c r="V244" s="5"/>
      <c r="W244" s="5"/>
      <c r="X244" s="5"/>
      <c r="Y244" s="5"/>
      <c r="Z244" s="5"/>
    </row>
    <row r="245" spans="1:26" ht="15.75" customHeight="1">
      <c r="A245" s="84"/>
      <c r="B245" s="84"/>
      <c r="C245" s="84"/>
      <c r="D245" s="131"/>
      <c r="E245" s="84"/>
      <c r="F245" s="84"/>
      <c r="G245" s="84"/>
      <c r="H245" s="84"/>
      <c r="I245" s="4"/>
      <c r="J245" s="5"/>
      <c r="K245" s="5"/>
      <c r="L245" s="5"/>
      <c r="M245" s="5"/>
      <c r="N245" s="5"/>
      <c r="O245" s="5"/>
      <c r="P245" s="5"/>
      <c r="Q245" s="5"/>
      <c r="R245" s="5"/>
      <c r="S245" s="5"/>
      <c r="T245" s="5"/>
      <c r="U245" s="5"/>
      <c r="V245" s="5"/>
      <c r="W245" s="5"/>
      <c r="X245" s="5"/>
      <c r="Y245" s="5"/>
      <c r="Z245" s="5"/>
    </row>
    <row r="246" spans="1:26" ht="15.75" customHeight="1">
      <c r="A246" s="84"/>
      <c r="B246" s="84"/>
      <c r="C246" s="84"/>
      <c r="D246" s="131"/>
      <c r="E246" s="84"/>
      <c r="F246" s="84"/>
      <c r="G246" s="84"/>
      <c r="H246" s="84"/>
      <c r="I246" s="4"/>
      <c r="J246" s="5"/>
      <c r="K246" s="5"/>
      <c r="L246" s="5"/>
      <c r="M246" s="5"/>
      <c r="N246" s="5"/>
      <c r="O246" s="5"/>
      <c r="P246" s="5"/>
      <c r="Q246" s="5"/>
      <c r="R246" s="5"/>
      <c r="S246" s="5"/>
      <c r="T246" s="5"/>
      <c r="U246" s="5"/>
      <c r="V246" s="5"/>
      <c r="W246" s="5"/>
      <c r="X246" s="5"/>
      <c r="Y246" s="5"/>
      <c r="Z246" s="5"/>
    </row>
    <row r="247" spans="1:26" ht="15.75" customHeight="1">
      <c r="A247" s="84"/>
      <c r="B247" s="84"/>
      <c r="C247" s="84"/>
      <c r="D247" s="131"/>
      <c r="E247" s="84"/>
      <c r="F247" s="84"/>
      <c r="G247" s="84"/>
      <c r="H247" s="84"/>
      <c r="I247" s="4"/>
      <c r="J247" s="5"/>
      <c r="K247" s="5"/>
      <c r="L247" s="5"/>
      <c r="M247" s="5"/>
      <c r="N247" s="5"/>
      <c r="O247" s="5"/>
      <c r="P247" s="5"/>
      <c r="Q247" s="5"/>
      <c r="R247" s="5"/>
      <c r="S247" s="5"/>
      <c r="T247" s="5"/>
      <c r="U247" s="5"/>
      <c r="V247" s="5"/>
      <c r="W247" s="5"/>
      <c r="X247" s="5"/>
      <c r="Y247" s="5"/>
      <c r="Z247" s="5"/>
    </row>
    <row r="248" spans="1:26" ht="15.75" customHeight="1">
      <c r="A248" s="84"/>
      <c r="B248" s="84"/>
      <c r="C248" s="84"/>
      <c r="D248" s="131"/>
      <c r="E248" s="84"/>
      <c r="F248" s="84"/>
      <c r="G248" s="84"/>
      <c r="H248" s="84"/>
      <c r="I248" s="4"/>
      <c r="J248" s="5"/>
      <c r="K248" s="5"/>
      <c r="L248" s="5"/>
      <c r="M248" s="5"/>
      <c r="N248" s="5"/>
      <c r="O248" s="5"/>
      <c r="P248" s="5"/>
      <c r="Q248" s="5"/>
      <c r="R248" s="5"/>
      <c r="S248" s="5"/>
      <c r="T248" s="5"/>
      <c r="U248" s="5"/>
      <c r="V248" s="5"/>
      <c r="W248" s="5"/>
      <c r="X248" s="5"/>
      <c r="Y248" s="5"/>
      <c r="Z248" s="5"/>
    </row>
    <row r="249" spans="1:26" ht="15.75" customHeight="1">
      <c r="A249" s="84"/>
      <c r="B249" s="84"/>
      <c r="C249" s="84"/>
      <c r="D249" s="131"/>
      <c r="E249" s="84"/>
      <c r="F249" s="84"/>
      <c r="G249" s="84"/>
      <c r="H249" s="84"/>
      <c r="I249" s="4"/>
      <c r="J249" s="5"/>
      <c r="K249" s="5"/>
      <c r="L249" s="5"/>
      <c r="M249" s="5"/>
      <c r="N249" s="5"/>
      <c r="O249" s="5"/>
      <c r="P249" s="5"/>
      <c r="Q249" s="5"/>
      <c r="R249" s="5"/>
      <c r="S249" s="5"/>
      <c r="T249" s="5"/>
      <c r="U249" s="5"/>
      <c r="V249" s="5"/>
      <c r="W249" s="5"/>
      <c r="X249" s="5"/>
      <c r="Y249" s="5"/>
      <c r="Z249" s="5"/>
    </row>
    <row r="250" spans="1:26" ht="15.75" customHeight="1">
      <c r="A250" s="84"/>
      <c r="B250" s="84"/>
      <c r="C250" s="84"/>
      <c r="D250" s="131"/>
      <c r="E250" s="84"/>
      <c r="F250" s="84"/>
      <c r="G250" s="84"/>
      <c r="H250" s="84"/>
      <c r="I250" s="4"/>
      <c r="J250" s="5"/>
      <c r="K250" s="5"/>
      <c r="L250" s="5"/>
      <c r="M250" s="5"/>
      <c r="N250" s="5"/>
      <c r="O250" s="5"/>
      <c r="P250" s="5"/>
      <c r="Q250" s="5"/>
      <c r="R250" s="5"/>
      <c r="S250" s="5"/>
      <c r="T250" s="5"/>
      <c r="U250" s="5"/>
      <c r="V250" s="5"/>
      <c r="W250" s="5"/>
      <c r="X250" s="5"/>
      <c r="Y250" s="5"/>
      <c r="Z250" s="5"/>
    </row>
    <row r="251" spans="1:26" ht="15.75" customHeight="1">
      <c r="A251" s="84"/>
      <c r="B251" s="84"/>
      <c r="C251" s="84"/>
      <c r="D251" s="131"/>
      <c r="E251" s="84"/>
      <c r="F251" s="84"/>
      <c r="G251" s="84"/>
      <c r="H251" s="84"/>
      <c r="I251" s="4"/>
      <c r="J251" s="5"/>
      <c r="K251" s="5"/>
      <c r="L251" s="5"/>
      <c r="M251" s="5"/>
      <c r="N251" s="5"/>
      <c r="O251" s="5"/>
      <c r="P251" s="5"/>
      <c r="Q251" s="5"/>
      <c r="R251" s="5"/>
      <c r="S251" s="5"/>
      <c r="T251" s="5"/>
      <c r="U251" s="5"/>
      <c r="V251" s="5"/>
      <c r="W251" s="5"/>
      <c r="X251" s="5"/>
      <c r="Y251" s="5"/>
      <c r="Z251" s="5"/>
    </row>
    <row r="252" spans="1:26" ht="15.75" customHeight="1">
      <c r="A252" s="84"/>
      <c r="B252" s="84"/>
      <c r="C252" s="84"/>
      <c r="D252" s="131"/>
      <c r="E252" s="84"/>
      <c r="F252" s="84"/>
      <c r="G252" s="84"/>
      <c r="H252" s="84"/>
      <c r="I252" s="4"/>
      <c r="J252" s="5"/>
      <c r="K252" s="5"/>
      <c r="L252" s="5"/>
      <c r="M252" s="5"/>
      <c r="N252" s="5"/>
      <c r="O252" s="5"/>
      <c r="P252" s="5"/>
      <c r="Q252" s="5"/>
      <c r="R252" s="5"/>
      <c r="S252" s="5"/>
      <c r="T252" s="5"/>
      <c r="U252" s="5"/>
      <c r="V252" s="5"/>
      <c r="W252" s="5"/>
      <c r="X252" s="5"/>
      <c r="Y252" s="5"/>
      <c r="Z252" s="5"/>
    </row>
    <row r="253" spans="1:26" ht="15.75" customHeight="1">
      <c r="A253" s="84"/>
      <c r="B253" s="84"/>
      <c r="C253" s="84"/>
      <c r="D253" s="131"/>
      <c r="E253" s="84"/>
      <c r="F253" s="84"/>
      <c r="G253" s="84"/>
      <c r="H253" s="84"/>
      <c r="I253" s="4"/>
      <c r="J253" s="5"/>
      <c r="K253" s="5"/>
      <c r="L253" s="5"/>
      <c r="M253" s="5"/>
      <c r="N253" s="5"/>
      <c r="O253" s="5"/>
      <c r="P253" s="5"/>
      <c r="Q253" s="5"/>
      <c r="R253" s="5"/>
      <c r="S253" s="5"/>
      <c r="T253" s="5"/>
      <c r="U253" s="5"/>
      <c r="V253" s="5"/>
      <c r="W253" s="5"/>
      <c r="X253" s="5"/>
      <c r="Y253" s="5"/>
      <c r="Z253" s="5"/>
    </row>
    <row r="254" spans="1:26" ht="15.75" customHeight="1">
      <c r="A254" s="84"/>
      <c r="B254" s="84"/>
      <c r="C254" s="84"/>
      <c r="D254" s="131"/>
      <c r="E254" s="84"/>
      <c r="F254" s="84"/>
      <c r="G254" s="84"/>
      <c r="H254" s="84"/>
      <c r="I254" s="4"/>
      <c r="J254" s="5"/>
      <c r="K254" s="5"/>
      <c r="L254" s="5"/>
      <c r="M254" s="5"/>
      <c r="N254" s="5"/>
      <c r="O254" s="5"/>
      <c r="P254" s="5"/>
      <c r="Q254" s="5"/>
      <c r="R254" s="5"/>
      <c r="S254" s="5"/>
      <c r="T254" s="5"/>
      <c r="U254" s="5"/>
      <c r="V254" s="5"/>
      <c r="W254" s="5"/>
      <c r="X254" s="5"/>
      <c r="Y254" s="5"/>
      <c r="Z254" s="5"/>
    </row>
    <row r="255" spans="1:26" ht="15.75" customHeight="1">
      <c r="A255" s="84"/>
      <c r="B255" s="84"/>
      <c r="C255" s="84"/>
      <c r="D255" s="131"/>
      <c r="E255" s="84"/>
      <c r="F255" s="84"/>
      <c r="G255" s="84"/>
      <c r="H255" s="84"/>
      <c r="I255" s="4"/>
      <c r="J255" s="5"/>
      <c r="K255" s="5"/>
      <c r="L255" s="5"/>
      <c r="M255" s="5"/>
      <c r="N255" s="5"/>
      <c r="O255" s="5"/>
      <c r="P255" s="5"/>
      <c r="Q255" s="5"/>
      <c r="R255" s="5"/>
      <c r="S255" s="5"/>
      <c r="T255" s="5"/>
      <c r="U255" s="5"/>
      <c r="V255" s="5"/>
      <c r="W255" s="5"/>
      <c r="X255" s="5"/>
      <c r="Y255" s="5"/>
      <c r="Z255" s="5"/>
    </row>
    <row r="256" spans="1:26" ht="15.75" customHeight="1">
      <c r="A256" s="84"/>
      <c r="B256" s="84"/>
      <c r="C256" s="84"/>
      <c r="D256" s="131"/>
      <c r="E256" s="84"/>
      <c r="F256" s="84"/>
      <c r="G256" s="84"/>
      <c r="H256" s="84"/>
      <c r="I256" s="4"/>
      <c r="J256" s="5"/>
      <c r="K256" s="5"/>
      <c r="L256" s="5"/>
      <c r="M256" s="5"/>
      <c r="N256" s="5"/>
      <c r="O256" s="5"/>
      <c r="P256" s="5"/>
      <c r="Q256" s="5"/>
      <c r="R256" s="5"/>
      <c r="S256" s="5"/>
      <c r="T256" s="5"/>
      <c r="U256" s="5"/>
      <c r="V256" s="5"/>
      <c r="W256" s="5"/>
      <c r="X256" s="5"/>
      <c r="Y256" s="5"/>
      <c r="Z256" s="5"/>
    </row>
    <row r="257" spans="1:26" ht="15.75" customHeight="1">
      <c r="A257" s="84"/>
      <c r="B257" s="84"/>
      <c r="C257" s="84"/>
      <c r="D257" s="131"/>
      <c r="E257" s="84"/>
      <c r="F257" s="84"/>
      <c r="G257" s="84"/>
      <c r="H257" s="84"/>
      <c r="I257" s="4"/>
      <c r="J257" s="5"/>
      <c r="K257" s="5"/>
      <c r="L257" s="5"/>
      <c r="M257" s="5"/>
      <c r="N257" s="5"/>
      <c r="O257" s="5"/>
      <c r="P257" s="5"/>
      <c r="Q257" s="5"/>
      <c r="R257" s="5"/>
      <c r="S257" s="5"/>
      <c r="T257" s="5"/>
      <c r="U257" s="5"/>
      <c r="V257" s="5"/>
      <c r="W257" s="5"/>
      <c r="X257" s="5"/>
      <c r="Y257" s="5"/>
      <c r="Z257" s="5"/>
    </row>
    <row r="258" spans="1:26" ht="15.75" customHeight="1">
      <c r="A258" s="84"/>
      <c r="B258" s="84"/>
      <c r="C258" s="84"/>
      <c r="D258" s="131"/>
      <c r="E258" s="84"/>
      <c r="F258" s="84"/>
      <c r="G258" s="84"/>
      <c r="H258" s="84"/>
      <c r="I258" s="4"/>
      <c r="J258" s="5"/>
      <c r="K258" s="5"/>
      <c r="L258" s="5"/>
      <c r="M258" s="5"/>
      <c r="N258" s="5"/>
      <c r="O258" s="5"/>
      <c r="P258" s="5"/>
      <c r="Q258" s="5"/>
      <c r="R258" s="5"/>
      <c r="S258" s="5"/>
      <c r="T258" s="5"/>
      <c r="U258" s="5"/>
      <c r="V258" s="5"/>
      <c r="W258" s="5"/>
      <c r="X258" s="5"/>
      <c r="Y258" s="5"/>
      <c r="Z258" s="5"/>
    </row>
    <row r="259" spans="1:26" ht="15.75" customHeight="1">
      <c r="A259" s="84"/>
      <c r="B259" s="84"/>
      <c r="C259" s="84"/>
      <c r="D259" s="131"/>
      <c r="E259" s="84"/>
      <c r="F259" s="84"/>
      <c r="G259" s="84"/>
      <c r="H259" s="84"/>
      <c r="I259" s="4"/>
      <c r="J259" s="5"/>
      <c r="K259" s="5"/>
      <c r="L259" s="5"/>
      <c r="M259" s="5"/>
      <c r="N259" s="5"/>
      <c r="O259" s="5"/>
      <c r="P259" s="5"/>
      <c r="Q259" s="5"/>
      <c r="R259" s="5"/>
      <c r="S259" s="5"/>
      <c r="T259" s="5"/>
      <c r="U259" s="5"/>
      <c r="V259" s="5"/>
      <c r="W259" s="5"/>
      <c r="X259" s="5"/>
      <c r="Y259" s="5"/>
      <c r="Z259" s="5"/>
    </row>
    <row r="260" spans="1:26" ht="15.75" customHeight="1">
      <c r="A260" s="84"/>
      <c r="B260" s="84"/>
      <c r="C260" s="84"/>
      <c r="D260" s="131"/>
      <c r="E260" s="84"/>
      <c r="F260" s="84"/>
      <c r="G260" s="84"/>
      <c r="H260" s="84"/>
      <c r="I260" s="4"/>
      <c r="J260" s="5"/>
      <c r="K260" s="5"/>
      <c r="L260" s="5"/>
      <c r="M260" s="5"/>
      <c r="N260" s="5"/>
      <c r="O260" s="5"/>
      <c r="P260" s="5"/>
      <c r="Q260" s="5"/>
      <c r="R260" s="5"/>
      <c r="S260" s="5"/>
      <c r="T260" s="5"/>
      <c r="U260" s="5"/>
      <c r="V260" s="5"/>
      <c r="W260" s="5"/>
      <c r="X260" s="5"/>
      <c r="Y260" s="5"/>
      <c r="Z260" s="5"/>
    </row>
    <row r="261" spans="1:26" ht="15.75" customHeight="1">
      <c r="A261" s="84"/>
      <c r="B261" s="84"/>
      <c r="C261" s="84"/>
      <c r="D261" s="131"/>
      <c r="E261" s="84"/>
      <c r="F261" s="84"/>
      <c r="G261" s="84"/>
      <c r="H261" s="84"/>
      <c r="I261" s="4"/>
      <c r="J261" s="5"/>
      <c r="K261" s="5"/>
      <c r="L261" s="5"/>
      <c r="M261" s="5"/>
      <c r="N261" s="5"/>
      <c r="O261" s="5"/>
      <c r="P261" s="5"/>
      <c r="Q261" s="5"/>
      <c r="R261" s="5"/>
      <c r="S261" s="5"/>
      <c r="T261" s="5"/>
      <c r="U261" s="5"/>
      <c r="V261" s="5"/>
      <c r="W261" s="5"/>
      <c r="X261" s="5"/>
      <c r="Y261" s="5"/>
      <c r="Z261" s="5"/>
    </row>
    <row r="262" spans="1:26" ht="15.75" customHeight="1">
      <c r="A262" s="84"/>
      <c r="B262" s="84"/>
      <c r="C262" s="84"/>
      <c r="D262" s="131"/>
      <c r="E262" s="84"/>
      <c r="F262" s="84"/>
      <c r="G262" s="84"/>
      <c r="H262" s="84"/>
      <c r="I262" s="4"/>
      <c r="J262" s="5"/>
      <c r="K262" s="5"/>
      <c r="L262" s="5"/>
      <c r="M262" s="5"/>
      <c r="N262" s="5"/>
      <c r="O262" s="5"/>
      <c r="P262" s="5"/>
      <c r="Q262" s="5"/>
      <c r="R262" s="5"/>
      <c r="S262" s="5"/>
      <c r="T262" s="5"/>
      <c r="U262" s="5"/>
      <c r="V262" s="5"/>
      <c r="W262" s="5"/>
      <c r="X262" s="5"/>
      <c r="Y262" s="5"/>
      <c r="Z262" s="5"/>
    </row>
    <row r="263" spans="1:26" ht="15.75" customHeight="1">
      <c r="A263" s="84"/>
      <c r="B263" s="84"/>
      <c r="C263" s="84"/>
      <c r="D263" s="131"/>
      <c r="E263" s="84"/>
      <c r="F263" s="84"/>
      <c r="G263" s="84"/>
      <c r="H263" s="84"/>
      <c r="I263" s="4"/>
      <c r="J263" s="5"/>
      <c r="K263" s="5"/>
      <c r="L263" s="5"/>
      <c r="M263" s="5"/>
      <c r="N263" s="5"/>
      <c r="O263" s="5"/>
      <c r="P263" s="5"/>
      <c r="Q263" s="5"/>
      <c r="R263" s="5"/>
      <c r="S263" s="5"/>
      <c r="T263" s="5"/>
      <c r="U263" s="5"/>
      <c r="V263" s="5"/>
      <c r="W263" s="5"/>
      <c r="X263" s="5"/>
      <c r="Y263" s="5"/>
      <c r="Z263" s="5"/>
    </row>
    <row r="264" spans="1:26" ht="15.75" customHeight="1">
      <c r="A264" s="84"/>
      <c r="B264" s="84"/>
      <c r="C264" s="84"/>
      <c r="D264" s="131"/>
      <c r="E264" s="84"/>
      <c r="F264" s="84"/>
      <c r="G264" s="84"/>
      <c r="H264" s="84"/>
      <c r="I264" s="4"/>
      <c r="J264" s="5"/>
      <c r="K264" s="5"/>
      <c r="L264" s="5"/>
      <c r="M264" s="5"/>
      <c r="N264" s="5"/>
      <c r="O264" s="5"/>
      <c r="P264" s="5"/>
      <c r="Q264" s="5"/>
      <c r="R264" s="5"/>
      <c r="S264" s="5"/>
      <c r="T264" s="5"/>
      <c r="U264" s="5"/>
      <c r="V264" s="5"/>
      <c r="W264" s="5"/>
      <c r="X264" s="5"/>
      <c r="Y264" s="5"/>
      <c r="Z264" s="5"/>
    </row>
    <row r="265" spans="1:26" ht="15.75" customHeight="1">
      <c r="A265" s="84"/>
      <c r="B265" s="84"/>
      <c r="C265" s="84"/>
      <c r="D265" s="131"/>
      <c r="E265" s="84"/>
      <c r="F265" s="84"/>
      <c r="G265" s="84"/>
      <c r="H265" s="84"/>
      <c r="I265" s="4"/>
      <c r="J265" s="5"/>
      <c r="K265" s="5"/>
      <c r="L265" s="5"/>
      <c r="M265" s="5"/>
      <c r="N265" s="5"/>
      <c r="O265" s="5"/>
      <c r="P265" s="5"/>
      <c r="Q265" s="5"/>
      <c r="R265" s="5"/>
      <c r="S265" s="5"/>
      <c r="T265" s="5"/>
      <c r="U265" s="5"/>
      <c r="V265" s="5"/>
      <c r="W265" s="5"/>
      <c r="X265" s="5"/>
      <c r="Y265" s="5"/>
      <c r="Z265" s="5"/>
    </row>
    <row r="266" spans="1:26" ht="15.75" customHeight="1">
      <c r="A266" s="84"/>
      <c r="B266" s="84"/>
      <c r="C266" s="84"/>
      <c r="D266" s="131"/>
      <c r="E266" s="84"/>
      <c r="F266" s="84"/>
      <c r="G266" s="84"/>
      <c r="H266" s="84"/>
      <c r="I266" s="4"/>
      <c r="J266" s="5"/>
      <c r="K266" s="5"/>
      <c r="L266" s="5"/>
      <c r="M266" s="5"/>
      <c r="N266" s="5"/>
      <c r="O266" s="5"/>
      <c r="P266" s="5"/>
      <c r="Q266" s="5"/>
      <c r="R266" s="5"/>
      <c r="S266" s="5"/>
      <c r="T266" s="5"/>
      <c r="U266" s="5"/>
      <c r="V266" s="5"/>
      <c r="W266" s="5"/>
      <c r="X266" s="5"/>
      <c r="Y266" s="5"/>
      <c r="Z266" s="5"/>
    </row>
    <row r="267" spans="1:26" ht="15.75" customHeight="1">
      <c r="A267" s="84"/>
      <c r="B267" s="84"/>
      <c r="C267" s="84"/>
      <c r="D267" s="131"/>
      <c r="E267" s="84"/>
      <c r="F267" s="84"/>
      <c r="G267" s="84"/>
      <c r="H267" s="84"/>
      <c r="I267" s="4"/>
      <c r="J267" s="5"/>
      <c r="K267" s="5"/>
      <c r="L267" s="5"/>
      <c r="M267" s="5"/>
      <c r="N267" s="5"/>
      <c r="O267" s="5"/>
      <c r="P267" s="5"/>
      <c r="Q267" s="5"/>
      <c r="R267" s="5"/>
      <c r="S267" s="5"/>
      <c r="T267" s="5"/>
      <c r="U267" s="5"/>
      <c r="V267" s="5"/>
      <c r="W267" s="5"/>
      <c r="X267" s="5"/>
      <c r="Y267" s="5"/>
      <c r="Z267" s="5"/>
    </row>
    <row r="268" spans="1:26" ht="15.75" customHeight="1">
      <c r="A268" s="84"/>
      <c r="B268" s="84"/>
      <c r="C268" s="84"/>
      <c r="D268" s="131"/>
      <c r="E268" s="84"/>
      <c r="F268" s="84"/>
      <c r="G268" s="84"/>
      <c r="H268" s="84"/>
      <c r="I268" s="4"/>
      <c r="J268" s="5"/>
      <c r="K268" s="5"/>
      <c r="L268" s="5"/>
      <c r="M268" s="5"/>
      <c r="N268" s="5"/>
      <c r="O268" s="5"/>
      <c r="P268" s="5"/>
      <c r="Q268" s="5"/>
      <c r="R268" s="5"/>
      <c r="S268" s="5"/>
      <c r="T268" s="5"/>
      <c r="U268" s="5"/>
      <c r="V268" s="5"/>
      <c r="W268" s="5"/>
      <c r="X268" s="5"/>
      <c r="Y268" s="5"/>
      <c r="Z268" s="5"/>
    </row>
    <row r="269" spans="1:26" ht="15.75" customHeight="1">
      <c r="A269" s="84"/>
      <c r="B269" s="84"/>
      <c r="C269" s="84"/>
      <c r="D269" s="131"/>
      <c r="E269" s="84"/>
      <c r="F269" s="84"/>
      <c r="G269" s="84"/>
      <c r="H269" s="84"/>
      <c r="I269" s="4"/>
      <c r="J269" s="5"/>
      <c r="K269" s="5"/>
      <c r="L269" s="5"/>
      <c r="M269" s="5"/>
      <c r="N269" s="5"/>
      <c r="O269" s="5"/>
      <c r="P269" s="5"/>
      <c r="Q269" s="5"/>
      <c r="R269" s="5"/>
      <c r="S269" s="5"/>
      <c r="T269" s="5"/>
      <c r="U269" s="5"/>
      <c r="V269" s="5"/>
      <c r="W269" s="5"/>
      <c r="X269" s="5"/>
      <c r="Y269" s="5"/>
      <c r="Z269" s="5"/>
    </row>
    <row r="270" spans="1:26" ht="15.75" customHeight="1">
      <c r="A270" s="84"/>
      <c r="B270" s="84"/>
      <c r="C270" s="84"/>
      <c r="D270" s="131"/>
      <c r="E270" s="84"/>
      <c r="F270" s="84"/>
      <c r="G270" s="84"/>
      <c r="H270" s="84"/>
      <c r="I270" s="4"/>
      <c r="J270" s="5"/>
      <c r="K270" s="5"/>
      <c r="L270" s="5"/>
      <c r="M270" s="5"/>
      <c r="N270" s="5"/>
      <c r="O270" s="5"/>
      <c r="P270" s="5"/>
      <c r="Q270" s="5"/>
      <c r="R270" s="5"/>
      <c r="S270" s="5"/>
      <c r="T270" s="5"/>
      <c r="U270" s="5"/>
      <c r="V270" s="5"/>
      <c r="W270" s="5"/>
      <c r="X270" s="5"/>
      <c r="Y270" s="5"/>
      <c r="Z270" s="5"/>
    </row>
    <row r="271" spans="1:26" ht="15.75" customHeight="1">
      <c r="A271" s="84"/>
      <c r="B271" s="84"/>
      <c r="C271" s="84"/>
      <c r="D271" s="131"/>
      <c r="E271" s="84"/>
      <c r="F271" s="84"/>
      <c r="G271" s="84"/>
      <c r="H271" s="84"/>
      <c r="I271" s="4"/>
      <c r="J271" s="5"/>
      <c r="K271" s="5"/>
      <c r="L271" s="5"/>
      <c r="M271" s="5"/>
      <c r="N271" s="5"/>
      <c r="O271" s="5"/>
      <c r="P271" s="5"/>
      <c r="Q271" s="5"/>
      <c r="R271" s="5"/>
      <c r="S271" s="5"/>
      <c r="T271" s="5"/>
      <c r="U271" s="5"/>
      <c r="V271" s="5"/>
      <c r="W271" s="5"/>
      <c r="X271" s="5"/>
      <c r="Y271" s="5"/>
      <c r="Z271" s="5"/>
    </row>
    <row r="272" spans="1:26" ht="15.75" customHeight="1">
      <c r="A272" s="84"/>
      <c r="B272" s="84"/>
      <c r="C272" s="84"/>
      <c r="D272" s="131"/>
      <c r="E272" s="84"/>
      <c r="F272" s="84"/>
      <c r="G272" s="84"/>
      <c r="H272" s="84"/>
      <c r="I272" s="4"/>
      <c r="J272" s="5"/>
      <c r="K272" s="5"/>
      <c r="L272" s="5"/>
      <c r="M272" s="5"/>
      <c r="N272" s="5"/>
      <c r="O272" s="5"/>
      <c r="P272" s="5"/>
      <c r="Q272" s="5"/>
      <c r="R272" s="5"/>
      <c r="S272" s="5"/>
      <c r="T272" s="5"/>
      <c r="U272" s="5"/>
      <c r="V272" s="5"/>
      <c r="W272" s="5"/>
      <c r="X272" s="5"/>
      <c r="Y272" s="5"/>
      <c r="Z272" s="5"/>
    </row>
    <row r="273" spans="1:26" ht="15.75" customHeight="1">
      <c r="A273" s="84"/>
      <c r="B273" s="84"/>
      <c r="C273" s="84"/>
      <c r="D273" s="131"/>
      <c r="E273" s="84"/>
      <c r="F273" s="84"/>
      <c r="G273" s="84"/>
      <c r="H273" s="84"/>
      <c r="I273" s="4"/>
      <c r="J273" s="5"/>
      <c r="K273" s="5"/>
      <c r="L273" s="5"/>
      <c r="M273" s="5"/>
      <c r="N273" s="5"/>
      <c r="O273" s="5"/>
      <c r="P273" s="5"/>
      <c r="Q273" s="5"/>
      <c r="R273" s="5"/>
      <c r="S273" s="5"/>
      <c r="T273" s="5"/>
      <c r="U273" s="5"/>
      <c r="V273" s="5"/>
      <c r="W273" s="5"/>
      <c r="X273" s="5"/>
      <c r="Y273" s="5"/>
      <c r="Z273" s="5"/>
    </row>
    <row r="274" spans="1:26" ht="15.75" customHeight="1">
      <c r="A274" s="84"/>
      <c r="B274" s="84"/>
      <c r="C274" s="84"/>
      <c r="D274" s="131"/>
      <c r="E274" s="84"/>
      <c r="F274" s="84"/>
      <c r="G274" s="84"/>
      <c r="H274" s="84"/>
      <c r="I274" s="4"/>
      <c r="J274" s="5"/>
      <c r="K274" s="5"/>
      <c r="L274" s="5"/>
      <c r="M274" s="5"/>
      <c r="N274" s="5"/>
      <c r="O274" s="5"/>
      <c r="P274" s="5"/>
      <c r="Q274" s="5"/>
      <c r="R274" s="5"/>
      <c r="S274" s="5"/>
      <c r="T274" s="5"/>
      <c r="U274" s="5"/>
      <c r="V274" s="5"/>
      <c r="W274" s="5"/>
      <c r="X274" s="5"/>
      <c r="Y274" s="5"/>
      <c r="Z274" s="5"/>
    </row>
    <row r="275" spans="1:26" ht="15.75" customHeight="1">
      <c r="A275" s="84"/>
      <c r="B275" s="84"/>
      <c r="C275" s="84"/>
      <c r="D275" s="131"/>
      <c r="E275" s="84"/>
      <c r="F275" s="84"/>
      <c r="G275" s="84"/>
      <c r="H275" s="84"/>
      <c r="I275" s="4"/>
      <c r="J275" s="5"/>
      <c r="K275" s="5"/>
      <c r="L275" s="5"/>
      <c r="M275" s="5"/>
      <c r="N275" s="5"/>
      <c r="O275" s="5"/>
      <c r="P275" s="5"/>
      <c r="Q275" s="5"/>
      <c r="R275" s="5"/>
      <c r="S275" s="5"/>
      <c r="T275" s="5"/>
      <c r="U275" s="5"/>
      <c r="V275" s="5"/>
      <c r="W275" s="5"/>
      <c r="X275" s="5"/>
      <c r="Y275" s="5"/>
      <c r="Z275" s="5"/>
    </row>
    <row r="276" spans="1:26" ht="15.75" customHeight="1">
      <c r="A276" s="84"/>
      <c r="B276" s="84"/>
      <c r="C276" s="84"/>
      <c r="D276" s="131"/>
      <c r="E276" s="84"/>
      <c r="F276" s="84"/>
      <c r="G276" s="84"/>
      <c r="H276" s="84"/>
      <c r="I276" s="4"/>
      <c r="J276" s="5"/>
      <c r="K276" s="5"/>
      <c r="L276" s="5"/>
      <c r="M276" s="5"/>
      <c r="N276" s="5"/>
      <c r="O276" s="5"/>
      <c r="P276" s="5"/>
      <c r="Q276" s="5"/>
      <c r="R276" s="5"/>
      <c r="S276" s="5"/>
      <c r="T276" s="5"/>
      <c r="U276" s="5"/>
      <c r="V276" s="5"/>
      <c r="W276" s="5"/>
      <c r="X276" s="5"/>
      <c r="Y276" s="5"/>
      <c r="Z276" s="5"/>
    </row>
    <row r="277" spans="1:26" ht="15.75" customHeight="1">
      <c r="A277" s="84"/>
      <c r="B277" s="84"/>
      <c r="C277" s="84"/>
      <c r="D277" s="131"/>
      <c r="E277" s="84"/>
      <c r="F277" s="84"/>
      <c r="G277" s="84"/>
      <c r="H277" s="84"/>
      <c r="I277" s="4"/>
      <c r="J277" s="5"/>
      <c r="K277" s="5"/>
      <c r="L277" s="5"/>
      <c r="M277" s="5"/>
      <c r="N277" s="5"/>
      <c r="O277" s="5"/>
      <c r="P277" s="5"/>
      <c r="Q277" s="5"/>
      <c r="R277" s="5"/>
      <c r="S277" s="5"/>
      <c r="T277" s="5"/>
      <c r="U277" s="5"/>
      <c r="V277" s="5"/>
      <c r="W277" s="5"/>
      <c r="X277" s="5"/>
      <c r="Y277" s="5"/>
      <c r="Z277" s="5"/>
    </row>
    <row r="278" spans="1:26" ht="15.75" customHeight="1">
      <c r="A278" s="84"/>
      <c r="B278" s="84"/>
      <c r="C278" s="84"/>
      <c r="D278" s="131"/>
      <c r="E278" s="84"/>
      <c r="F278" s="84"/>
      <c r="G278" s="84"/>
      <c r="H278" s="84"/>
      <c r="I278" s="4"/>
      <c r="J278" s="5"/>
      <c r="K278" s="5"/>
      <c r="L278" s="5"/>
      <c r="M278" s="5"/>
      <c r="N278" s="5"/>
      <c r="O278" s="5"/>
      <c r="P278" s="5"/>
      <c r="Q278" s="5"/>
      <c r="R278" s="5"/>
      <c r="S278" s="5"/>
      <c r="T278" s="5"/>
      <c r="U278" s="5"/>
      <c r="V278" s="5"/>
      <c r="W278" s="5"/>
      <c r="X278" s="5"/>
      <c r="Y278" s="5"/>
      <c r="Z278" s="5"/>
    </row>
    <row r="279" spans="1:26" ht="15.75" customHeight="1">
      <c r="A279" s="84"/>
      <c r="B279" s="84"/>
      <c r="C279" s="84"/>
      <c r="D279" s="131"/>
      <c r="E279" s="84"/>
      <c r="F279" s="84"/>
      <c r="G279" s="84"/>
      <c r="H279" s="84"/>
      <c r="I279" s="4"/>
      <c r="J279" s="5"/>
      <c r="K279" s="5"/>
      <c r="L279" s="5"/>
      <c r="M279" s="5"/>
      <c r="N279" s="5"/>
      <c r="O279" s="5"/>
      <c r="P279" s="5"/>
      <c r="Q279" s="5"/>
      <c r="R279" s="5"/>
      <c r="S279" s="5"/>
      <c r="T279" s="5"/>
      <c r="U279" s="5"/>
      <c r="V279" s="5"/>
      <c r="W279" s="5"/>
      <c r="X279" s="5"/>
      <c r="Y279" s="5"/>
      <c r="Z279" s="5"/>
    </row>
    <row r="280" spans="1:26" ht="15.75" customHeight="1">
      <c r="A280" s="84"/>
      <c r="B280" s="84"/>
      <c r="C280" s="84"/>
      <c r="D280" s="131"/>
      <c r="E280" s="84"/>
      <c r="F280" s="84"/>
      <c r="G280" s="84"/>
      <c r="H280" s="84"/>
      <c r="I280" s="4"/>
      <c r="J280" s="5"/>
      <c r="K280" s="5"/>
      <c r="L280" s="5"/>
      <c r="M280" s="5"/>
      <c r="N280" s="5"/>
      <c r="O280" s="5"/>
      <c r="P280" s="5"/>
      <c r="Q280" s="5"/>
      <c r="R280" s="5"/>
      <c r="S280" s="5"/>
      <c r="T280" s="5"/>
      <c r="U280" s="5"/>
      <c r="V280" s="5"/>
      <c r="W280" s="5"/>
      <c r="X280" s="5"/>
      <c r="Y280" s="5"/>
      <c r="Z280" s="5"/>
    </row>
    <row r="281" spans="1:26" ht="15.75" customHeight="1">
      <c r="A281" s="84"/>
      <c r="B281" s="84"/>
      <c r="C281" s="84"/>
      <c r="D281" s="131"/>
      <c r="E281" s="84"/>
      <c r="F281" s="84"/>
      <c r="G281" s="84"/>
      <c r="H281" s="84"/>
      <c r="I281" s="4"/>
      <c r="J281" s="5"/>
      <c r="K281" s="5"/>
      <c r="L281" s="5"/>
      <c r="M281" s="5"/>
      <c r="N281" s="5"/>
      <c r="O281" s="5"/>
      <c r="P281" s="5"/>
      <c r="Q281" s="5"/>
      <c r="R281" s="5"/>
      <c r="S281" s="5"/>
      <c r="T281" s="5"/>
      <c r="U281" s="5"/>
      <c r="V281" s="5"/>
      <c r="W281" s="5"/>
      <c r="X281" s="5"/>
      <c r="Y281" s="5"/>
      <c r="Z281" s="5"/>
    </row>
    <row r="282" spans="1:26" ht="15.75" customHeight="1">
      <c r="A282" s="84"/>
      <c r="B282" s="84"/>
      <c r="C282" s="84"/>
      <c r="D282" s="131"/>
      <c r="E282" s="84"/>
      <c r="F282" s="84"/>
      <c r="G282" s="84"/>
      <c r="H282" s="84"/>
      <c r="I282" s="4"/>
      <c r="J282" s="5"/>
      <c r="K282" s="5"/>
      <c r="L282" s="5"/>
      <c r="M282" s="5"/>
      <c r="N282" s="5"/>
      <c r="O282" s="5"/>
      <c r="P282" s="5"/>
      <c r="Q282" s="5"/>
      <c r="R282" s="5"/>
      <c r="S282" s="5"/>
      <c r="T282" s="5"/>
      <c r="U282" s="5"/>
      <c r="V282" s="5"/>
      <c r="W282" s="5"/>
      <c r="X282" s="5"/>
      <c r="Y282" s="5"/>
      <c r="Z282" s="5"/>
    </row>
    <row r="283" spans="1:26" ht="15.75" customHeight="1">
      <c r="A283" s="84"/>
      <c r="B283" s="84"/>
      <c r="C283" s="84"/>
      <c r="D283" s="131"/>
      <c r="E283" s="84"/>
      <c r="F283" s="84"/>
      <c r="G283" s="84"/>
      <c r="H283" s="84"/>
      <c r="I283" s="4"/>
      <c r="J283" s="5"/>
      <c r="K283" s="5"/>
      <c r="L283" s="5"/>
      <c r="M283" s="5"/>
      <c r="N283" s="5"/>
      <c r="O283" s="5"/>
      <c r="P283" s="5"/>
      <c r="Q283" s="5"/>
      <c r="R283" s="5"/>
      <c r="S283" s="5"/>
      <c r="T283" s="5"/>
      <c r="U283" s="5"/>
      <c r="V283" s="5"/>
      <c r="W283" s="5"/>
      <c r="X283" s="5"/>
      <c r="Y283" s="5"/>
      <c r="Z283" s="5"/>
    </row>
    <row r="284" spans="1:26" ht="15.75" customHeight="1">
      <c r="A284" s="84"/>
      <c r="B284" s="84"/>
      <c r="C284" s="84"/>
      <c r="D284" s="131"/>
      <c r="E284" s="84"/>
      <c r="F284" s="84"/>
      <c r="G284" s="84"/>
      <c r="H284" s="84"/>
      <c r="I284" s="4"/>
      <c r="J284" s="5"/>
      <c r="K284" s="5"/>
      <c r="L284" s="5"/>
      <c r="M284" s="5"/>
      <c r="N284" s="5"/>
      <c r="O284" s="5"/>
      <c r="P284" s="5"/>
      <c r="Q284" s="5"/>
      <c r="R284" s="5"/>
      <c r="S284" s="5"/>
      <c r="T284" s="5"/>
      <c r="U284" s="5"/>
      <c r="V284" s="5"/>
      <c r="W284" s="5"/>
      <c r="X284" s="5"/>
      <c r="Y284" s="5"/>
      <c r="Z284" s="5"/>
    </row>
    <row r="285" spans="1:26" ht="15.75" customHeight="1">
      <c r="A285" s="84"/>
      <c r="B285" s="84"/>
      <c r="C285" s="84"/>
      <c r="D285" s="131"/>
      <c r="E285" s="84"/>
      <c r="F285" s="84"/>
      <c r="G285" s="84"/>
      <c r="H285" s="84"/>
      <c r="I285" s="4"/>
      <c r="J285" s="5"/>
      <c r="K285" s="5"/>
      <c r="L285" s="5"/>
      <c r="M285" s="5"/>
      <c r="N285" s="5"/>
      <c r="O285" s="5"/>
      <c r="P285" s="5"/>
      <c r="Q285" s="5"/>
      <c r="R285" s="5"/>
      <c r="S285" s="5"/>
      <c r="T285" s="5"/>
      <c r="U285" s="5"/>
      <c r="V285" s="5"/>
      <c r="W285" s="5"/>
      <c r="X285" s="5"/>
      <c r="Y285" s="5"/>
      <c r="Z285" s="5"/>
    </row>
    <row r="286" spans="1:26" ht="15.75" customHeight="1">
      <c r="A286" s="84"/>
      <c r="B286" s="84"/>
      <c r="C286" s="84"/>
      <c r="D286" s="131"/>
      <c r="E286" s="84"/>
      <c r="F286" s="84"/>
      <c r="G286" s="84"/>
      <c r="H286" s="84"/>
      <c r="I286" s="4"/>
      <c r="J286" s="5"/>
      <c r="K286" s="5"/>
      <c r="L286" s="5"/>
      <c r="M286" s="5"/>
      <c r="N286" s="5"/>
      <c r="O286" s="5"/>
      <c r="P286" s="5"/>
      <c r="Q286" s="5"/>
      <c r="R286" s="5"/>
      <c r="S286" s="5"/>
      <c r="T286" s="5"/>
      <c r="U286" s="5"/>
      <c r="V286" s="5"/>
      <c r="W286" s="5"/>
      <c r="X286" s="5"/>
      <c r="Y286" s="5"/>
      <c r="Z286" s="5"/>
    </row>
    <row r="287" spans="1:26" ht="15.75" customHeight="1">
      <c r="A287" s="84"/>
      <c r="B287" s="84"/>
      <c r="C287" s="84"/>
      <c r="D287" s="131"/>
      <c r="E287" s="84"/>
      <c r="F287" s="84"/>
      <c r="G287" s="84"/>
      <c r="H287" s="84"/>
      <c r="I287" s="4"/>
      <c r="J287" s="5"/>
      <c r="K287" s="5"/>
      <c r="L287" s="5"/>
      <c r="M287" s="5"/>
      <c r="N287" s="5"/>
      <c r="O287" s="5"/>
      <c r="P287" s="5"/>
      <c r="Q287" s="5"/>
      <c r="R287" s="5"/>
      <c r="S287" s="5"/>
      <c r="T287" s="5"/>
      <c r="U287" s="5"/>
      <c r="V287" s="5"/>
      <c r="W287" s="5"/>
      <c r="X287" s="5"/>
      <c r="Y287" s="5"/>
      <c r="Z287" s="5"/>
    </row>
    <row r="288" spans="1:26" ht="15.75" customHeight="1">
      <c r="A288" s="84"/>
      <c r="B288" s="84"/>
      <c r="C288" s="84"/>
      <c r="D288" s="131"/>
      <c r="E288" s="84"/>
      <c r="F288" s="84"/>
      <c r="G288" s="84"/>
      <c r="H288" s="84"/>
      <c r="I288" s="4"/>
      <c r="J288" s="5"/>
      <c r="K288" s="5"/>
      <c r="L288" s="5"/>
      <c r="M288" s="5"/>
      <c r="N288" s="5"/>
      <c r="O288" s="5"/>
      <c r="P288" s="5"/>
      <c r="Q288" s="5"/>
      <c r="R288" s="5"/>
      <c r="S288" s="5"/>
      <c r="T288" s="5"/>
      <c r="U288" s="5"/>
      <c r="V288" s="5"/>
      <c r="W288" s="5"/>
      <c r="X288" s="5"/>
      <c r="Y288" s="5"/>
      <c r="Z288" s="5"/>
    </row>
    <row r="289" spans="1:26" ht="15.75" customHeight="1">
      <c r="A289" s="84"/>
      <c r="B289" s="84"/>
      <c r="C289" s="84"/>
      <c r="D289" s="131"/>
      <c r="E289" s="84"/>
      <c r="F289" s="84"/>
      <c r="G289" s="84"/>
      <c r="H289" s="84"/>
      <c r="I289" s="4"/>
      <c r="J289" s="5"/>
      <c r="K289" s="5"/>
      <c r="L289" s="5"/>
      <c r="M289" s="5"/>
      <c r="N289" s="5"/>
      <c r="O289" s="5"/>
      <c r="P289" s="5"/>
      <c r="Q289" s="5"/>
      <c r="R289" s="5"/>
      <c r="S289" s="5"/>
      <c r="T289" s="5"/>
      <c r="U289" s="5"/>
      <c r="V289" s="5"/>
      <c r="W289" s="5"/>
      <c r="X289" s="5"/>
      <c r="Y289" s="5"/>
      <c r="Z289" s="5"/>
    </row>
    <row r="290" spans="1:26" ht="15.75" customHeight="1">
      <c r="A290" s="84"/>
      <c r="B290" s="84"/>
      <c r="C290" s="84"/>
      <c r="D290" s="131"/>
      <c r="E290" s="84"/>
      <c r="F290" s="84"/>
      <c r="G290" s="84"/>
      <c r="H290" s="84"/>
      <c r="I290" s="4"/>
      <c r="J290" s="5"/>
      <c r="K290" s="5"/>
      <c r="L290" s="5"/>
      <c r="M290" s="5"/>
      <c r="N290" s="5"/>
      <c r="O290" s="5"/>
      <c r="P290" s="5"/>
      <c r="Q290" s="5"/>
      <c r="R290" s="5"/>
      <c r="S290" s="5"/>
      <c r="T290" s="5"/>
      <c r="U290" s="5"/>
      <c r="V290" s="5"/>
      <c r="W290" s="5"/>
      <c r="X290" s="5"/>
      <c r="Y290" s="5"/>
      <c r="Z290" s="5"/>
    </row>
    <row r="291" spans="1:26" ht="15.75" customHeight="1">
      <c r="A291" s="84"/>
      <c r="B291" s="84"/>
      <c r="C291" s="84"/>
      <c r="D291" s="131"/>
      <c r="E291" s="84"/>
      <c r="F291" s="84"/>
      <c r="G291" s="84"/>
      <c r="H291" s="84"/>
      <c r="I291" s="4"/>
      <c r="J291" s="5"/>
      <c r="K291" s="5"/>
      <c r="L291" s="5"/>
      <c r="M291" s="5"/>
      <c r="N291" s="5"/>
      <c r="O291" s="5"/>
      <c r="P291" s="5"/>
      <c r="Q291" s="5"/>
      <c r="R291" s="5"/>
      <c r="S291" s="5"/>
      <c r="T291" s="5"/>
      <c r="U291" s="5"/>
      <c r="V291" s="5"/>
      <c r="W291" s="5"/>
      <c r="X291" s="5"/>
      <c r="Y291" s="5"/>
      <c r="Z291" s="5"/>
    </row>
    <row r="292" spans="1:26" ht="15.75" customHeight="1">
      <c r="A292" s="84"/>
      <c r="B292" s="84"/>
      <c r="C292" s="84"/>
      <c r="D292" s="131"/>
      <c r="E292" s="84"/>
      <c r="F292" s="84"/>
      <c r="G292" s="84"/>
      <c r="H292" s="84"/>
      <c r="I292" s="4"/>
      <c r="J292" s="5"/>
      <c r="K292" s="5"/>
      <c r="L292" s="5"/>
      <c r="M292" s="5"/>
      <c r="N292" s="5"/>
      <c r="O292" s="5"/>
      <c r="P292" s="5"/>
      <c r="Q292" s="5"/>
      <c r="R292" s="5"/>
      <c r="S292" s="5"/>
      <c r="T292" s="5"/>
      <c r="U292" s="5"/>
      <c r="V292" s="5"/>
      <c r="W292" s="5"/>
      <c r="X292" s="5"/>
      <c r="Y292" s="5"/>
      <c r="Z292" s="5"/>
    </row>
    <row r="293" spans="1:26" ht="15.75" customHeight="1">
      <c r="A293" s="84"/>
      <c r="B293" s="84"/>
      <c r="C293" s="84"/>
      <c r="D293" s="131"/>
      <c r="E293" s="84"/>
      <c r="F293" s="84"/>
      <c r="G293" s="84"/>
      <c r="H293" s="84"/>
      <c r="I293" s="4"/>
      <c r="J293" s="5"/>
      <c r="K293" s="5"/>
      <c r="L293" s="5"/>
      <c r="M293" s="5"/>
      <c r="N293" s="5"/>
      <c r="O293" s="5"/>
      <c r="P293" s="5"/>
      <c r="Q293" s="5"/>
      <c r="R293" s="5"/>
      <c r="S293" s="5"/>
      <c r="T293" s="5"/>
      <c r="U293" s="5"/>
      <c r="V293" s="5"/>
      <c r="W293" s="5"/>
      <c r="X293" s="5"/>
      <c r="Y293" s="5"/>
      <c r="Z293" s="5"/>
    </row>
    <row r="294" spans="1:26" ht="15.75" customHeight="1">
      <c r="A294" s="84"/>
      <c r="B294" s="84"/>
      <c r="C294" s="84"/>
      <c r="D294" s="131"/>
      <c r="E294" s="84"/>
      <c r="F294" s="84"/>
      <c r="G294" s="84"/>
      <c r="H294" s="84"/>
      <c r="I294" s="4"/>
      <c r="J294" s="5"/>
      <c r="K294" s="5"/>
      <c r="L294" s="5"/>
      <c r="M294" s="5"/>
      <c r="N294" s="5"/>
      <c r="O294" s="5"/>
      <c r="P294" s="5"/>
      <c r="Q294" s="5"/>
      <c r="R294" s="5"/>
      <c r="S294" s="5"/>
      <c r="T294" s="5"/>
      <c r="U294" s="5"/>
      <c r="V294" s="5"/>
      <c r="W294" s="5"/>
      <c r="X294" s="5"/>
      <c r="Y294" s="5"/>
      <c r="Z294" s="5"/>
    </row>
    <row r="295" spans="1:26" ht="15.75" customHeight="1">
      <c r="A295" s="84"/>
      <c r="B295" s="84"/>
      <c r="C295" s="84"/>
      <c r="D295" s="131"/>
      <c r="E295" s="84"/>
      <c r="F295" s="84"/>
      <c r="G295" s="84"/>
      <c r="H295" s="84"/>
      <c r="I295" s="4"/>
      <c r="J295" s="5"/>
      <c r="K295" s="5"/>
      <c r="L295" s="5"/>
      <c r="M295" s="5"/>
      <c r="N295" s="5"/>
      <c r="O295" s="5"/>
      <c r="P295" s="5"/>
      <c r="Q295" s="5"/>
      <c r="R295" s="5"/>
      <c r="S295" s="5"/>
      <c r="T295" s="5"/>
      <c r="U295" s="5"/>
      <c r="V295" s="5"/>
      <c r="W295" s="5"/>
      <c r="X295" s="5"/>
      <c r="Y295" s="5"/>
      <c r="Z295" s="5"/>
    </row>
    <row r="296" spans="1:26" ht="15.75" customHeight="1">
      <c r="A296" s="84"/>
      <c r="B296" s="84"/>
      <c r="C296" s="84"/>
      <c r="D296" s="131"/>
      <c r="E296" s="84"/>
      <c r="F296" s="84"/>
      <c r="G296" s="84"/>
      <c r="H296" s="84"/>
      <c r="I296" s="4"/>
      <c r="J296" s="5"/>
      <c r="K296" s="5"/>
      <c r="L296" s="5"/>
      <c r="M296" s="5"/>
      <c r="N296" s="5"/>
      <c r="O296" s="5"/>
      <c r="P296" s="5"/>
      <c r="Q296" s="5"/>
      <c r="R296" s="5"/>
      <c r="S296" s="5"/>
      <c r="T296" s="5"/>
      <c r="U296" s="5"/>
      <c r="V296" s="5"/>
      <c r="W296" s="5"/>
      <c r="X296" s="5"/>
      <c r="Y296" s="5"/>
      <c r="Z296" s="5"/>
    </row>
    <row r="297" spans="1:26" ht="15.75" customHeight="1">
      <c r="A297" s="84"/>
      <c r="B297" s="84"/>
      <c r="C297" s="84"/>
      <c r="D297" s="131"/>
      <c r="E297" s="84"/>
      <c r="F297" s="84"/>
      <c r="G297" s="84"/>
      <c r="H297" s="84"/>
      <c r="I297" s="4"/>
      <c r="J297" s="5"/>
      <c r="K297" s="5"/>
      <c r="L297" s="5"/>
      <c r="M297" s="5"/>
      <c r="N297" s="5"/>
      <c r="O297" s="5"/>
      <c r="P297" s="5"/>
      <c r="Q297" s="5"/>
      <c r="R297" s="5"/>
      <c r="S297" s="5"/>
      <c r="T297" s="5"/>
      <c r="U297" s="5"/>
      <c r="V297" s="5"/>
      <c r="W297" s="5"/>
      <c r="X297" s="5"/>
      <c r="Y297" s="5"/>
      <c r="Z297" s="5"/>
    </row>
    <row r="298" spans="1:26" ht="15.75" customHeight="1">
      <c r="A298" s="84"/>
      <c r="B298" s="84"/>
      <c r="C298" s="84"/>
      <c r="D298" s="131"/>
      <c r="E298" s="84"/>
      <c r="F298" s="84"/>
      <c r="G298" s="84"/>
      <c r="H298" s="84"/>
      <c r="I298" s="4"/>
      <c r="J298" s="5"/>
      <c r="K298" s="5"/>
      <c r="L298" s="5"/>
      <c r="M298" s="5"/>
      <c r="N298" s="5"/>
      <c r="O298" s="5"/>
      <c r="P298" s="5"/>
      <c r="Q298" s="5"/>
      <c r="R298" s="5"/>
      <c r="S298" s="5"/>
      <c r="T298" s="5"/>
      <c r="U298" s="5"/>
      <c r="V298" s="5"/>
      <c r="W298" s="5"/>
      <c r="X298" s="5"/>
      <c r="Y298" s="5"/>
      <c r="Z298" s="5"/>
    </row>
    <row r="299" spans="1:26" ht="15.75" customHeight="1">
      <c r="A299" s="84"/>
      <c r="B299" s="84"/>
      <c r="C299" s="84"/>
      <c r="D299" s="131"/>
      <c r="E299" s="84"/>
      <c r="F299" s="84"/>
      <c r="G299" s="84"/>
      <c r="H299" s="84"/>
      <c r="I299" s="4"/>
      <c r="J299" s="5"/>
      <c r="K299" s="5"/>
      <c r="L299" s="5"/>
      <c r="M299" s="5"/>
      <c r="N299" s="5"/>
      <c r="O299" s="5"/>
      <c r="P299" s="5"/>
      <c r="Q299" s="5"/>
      <c r="R299" s="5"/>
      <c r="S299" s="5"/>
      <c r="T299" s="5"/>
      <c r="U299" s="5"/>
      <c r="V299" s="5"/>
      <c r="W299" s="5"/>
      <c r="X299" s="5"/>
      <c r="Y299" s="5"/>
      <c r="Z299" s="5"/>
    </row>
    <row r="300" spans="1:26" ht="15.75" customHeight="1">
      <c r="A300" s="84"/>
      <c r="B300" s="84"/>
      <c r="C300" s="84"/>
      <c r="D300" s="131"/>
      <c r="E300" s="84"/>
      <c r="F300" s="84"/>
      <c r="G300" s="84"/>
      <c r="H300" s="84"/>
      <c r="I300" s="4"/>
      <c r="J300" s="5"/>
      <c r="K300" s="5"/>
      <c r="L300" s="5"/>
      <c r="M300" s="5"/>
      <c r="N300" s="5"/>
      <c r="O300" s="5"/>
      <c r="P300" s="5"/>
      <c r="Q300" s="5"/>
      <c r="R300" s="5"/>
      <c r="S300" s="5"/>
      <c r="T300" s="5"/>
      <c r="U300" s="5"/>
      <c r="V300" s="5"/>
      <c r="W300" s="5"/>
      <c r="X300" s="5"/>
      <c r="Y300" s="5"/>
      <c r="Z300" s="5"/>
    </row>
    <row r="301" spans="1:26" ht="15.75" customHeight="1">
      <c r="A301" s="84"/>
      <c r="B301" s="84"/>
      <c r="C301" s="84"/>
      <c r="D301" s="131"/>
      <c r="E301" s="84"/>
      <c r="F301" s="84"/>
      <c r="G301" s="84"/>
      <c r="H301" s="84"/>
      <c r="I301" s="4"/>
      <c r="J301" s="5"/>
      <c r="K301" s="5"/>
      <c r="L301" s="5"/>
      <c r="M301" s="5"/>
      <c r="N301" s="5"/>
      <c r="O301" s="5"/>
      <c r="P301" s="5"/>
      <c r="Q301" s="5"/>
      <c r="R301" s="5"/>
      <c r="S301" s="5"/>
      <c r="T301" s="5"/>
      <c r="U301" s="5"/>
      <c r="V301" s="5"/>
      <c r="W301" s="5"/>
      <c r="X301" s="5"/>
      <c r="Y301" s="5"/>
      <c r="Z301" s="5"/>
    </row>
    <row r="302" spans="1:26" ht="15.75" customHeight="1">
      <c r="A302" s="84"/>
      <c r="B302" s="84"/>
      <c r="C302" s="84"/>
      <c r="D302" s="131"/>
      <c r="E302" s="84"/>
      <c r="F302" s="84"/>
      <c r="G302" s="84"/>
      <c r="H302" s="84"/>
      <c r="I302" s="4"/>
      <c r="J302" s="5"/>
      <c r="K302" s="5"/>
      <c r="L302" s="5"/>
      <c r="M302" s="5"/>
      <c r="N302" s="5"/>
      <c r="O302" s="5"/>
      <c r="P302" s="5"/>
      <c r="Q302" s="5"/>
      <c r="R302" s="5"/>
      <c r="S302" s="5"/>
      <c r="T302" s="5"/>
      <c r="U302" s="5"/>
      <c r="V302" s="5"/>
      <c r="W302" s="5"/>
      <c r="X302" s="5"/>
      <c r="Y302" s="5"/>
      <c r="Z302" s="5"/>
    </row>
    <row r="303" spans="1:26" ht="15.75" customHeight="1">
      <c r="A303" s="84"/>
      <c r="B303" s="84"/>
      <c r="C303" s="84"/>
      <c r="D303" s="131"/>
      <c r="E303" s="84"/>
      <c r="F303" s="84"/>
      <c r="G303" s="84"/>
      <c r="H303" s="84"/>
      <c r="I303" s="4"/>
      <c r="J303" s="5"/>
      <c r="K303" s="5"/>
      <c r="L303" s="5"/>
      <c r="M303" s="5"/>
      <c r="N303" s="5"/>
      <c r="O303" s="5"/>
      <c r="P303" s="5"/>
      <c r="Q303" s="5"/>
      <c r="R303" s="5"/>
      <c r="S303" s="5"/>
      <c r="T303" s="5"/>
      <c r="U303" s="5"/>
      <c r="V303" s="5"/>
      <c r="W303" s="5"/>
      <c r="X303" s="5"/>
      <c r="Y303" s="5"/>
      <c r="Z303" s="5"/>
    </row>
    <row r="304" spans="1:26" ht="15.75" customHeight="1">
      <c r="A304" s="84"/>
      <c r="B304" s="84"/>
      <c r="C304" s="84"/>
      <c r="D304" s="131"/>
      <c r="E304" s="84"/>
      <c r="F304" s="84"/>
      <c r="G304" s="84"/>
      <c r="H304" s="84"/>
      <c r="I304" s="4"/>
      <c r="J304" s="5"/>
      <c r="K304" s="5"/>
      <c r="L304" s="5"/>
      <c r="M304" s="5"/>
      <c r="N304" s="5"/>
      <c r="O304" s="5"/>
      <c r="P304" s="5"/>
      <c r="Q304" s="5"/>
      <c r="R304" s="5"/>
      <c r="S304" s="5"/>
      <c r="T304" s="5"/>
      <c r="U304" s="5"/>
      <c r="V304" s="5"/>
      <c r="W304" s="5"/>
      <c r="X304" s="5"/>
      <c r="Y304" s="5"/>
      <c r="Z304" s="5"/>
    </row>
    <row r="305" spans="1:26" ht="15.75" customHeight="1">
      <c r="A305" s="84"/>
      <c r="B305" s="84"/>
      <c r="C305" s="84"/>
      <c r="D305" s="131"/>
      <c r="E305" s="84"/>
      <c r="F305" s="84"/>
      <c r="G305" s="84"/>
      <c r="H305" s="84"/>
      <c r="I305" s="4"/>
      <c r="J305" s="5"/>
      <c r="K305" s="5"/>
      <c r="L305" s="5"/>
      <c r="M305" s="5"/>
      <c r="N305" s="5"/>
      <c r="O305" s="5"/>
      <c r="P305" s="5"/>
      <c r="Q305" s="5"/>
      <c r="R305" s="5"/>
      <c r="S305" s="5"/>
      <c r="T305" s="5"/>
      <c r="U305" s="5"/>
      <c r="V305" s="5"/>
      <c r="W305" s="5"/>
      <c r="X305" s="5"/>
      <c r="Y305" s="5"/>
      <c r="Z305" s="5"/>
    </row>
    <row r="306" spans="1:26" ht="15.75" customHeight="1">
      <c r="A306" s="84"/>
      <c r="B306" s="84"/>
      <c r="C306" s="84"/>
      <c r="D306" s="131"/>
      <c r="E306" s="84"/>
      <c r="F306" s="84"/>
      <c r="G306" s="84"/>
      <c r="H306" s="84"/>
      <c r="I306" s="4"/>
      <c r="J306" s="5"/>
      <c r="K306" s="5"/>
      <c r="L306" s="5"/>
      <c r="M306" s="5"/>
      <c r="N306" s="5"/>
      <c r="O306" s="5"/>
      <c r="P306" s="5"/>
      <c r="Q306" s="5"/>
      <c r="R306" s="5"/>
      <c r="S306" s="5"/>
      <c r="T306" s="5"/>
      <c r="U306" s="5"/>
      <c r="V306" s="5"/>
      <c r="W306" s="5"/>
      <c r="X306" s="5"/>
      <c r="Y306" s="5"/>
      <c r="Z306" s="5"/>
    </row>
    <row r="307" spans="1:26" ht="15.75" customHeight="1">
      <c r="A307" s="84"/>
      <c r="B307" s="84"/>
      <c r="C307" s="84"/>
      <c r="D307" s="131"/>
      <c r="E307" s="84"/>
      <c r="F307" s="84"/>
      <c r="G307" s="84"/>
      <c r="H307" s="84"/>
      <c r="I307" s="4"/>
      <c r="J307" s="5"/>
      <c r="K307" s="5"/>
      <c r="L307" s="5"/>
      <c r="M307" s="5"/>
      <c r="N307" s="5"/>
      <c r="O307" s="5"/>
      <c r="P307" s="5"/>
      <c r="Q307" s="5"/>
      <c r="R307" s="5"/>
      <c r="S307" s="5"/>
      <c r="T307" s="5"/>
      <c r="U307" s="5"/>
      <c r="V307" s="5"/>
      <c r="W307" s="5"/>
      <c r="X307" s="5"/>
      <c r="Y307" s="5"/>
      <c r="Z307" s="5"/>
    </row>
    <row r="308" spans="1:26" ht="15.75" customHeight="1">
      <c r="A308" s="84"/>
      <c r="B308" s="84"/>
      <c r="C308" s="84"/>
      <c r="D308" s="131"/>
      <c r="E308" s="84"/>
      <c r="F308" s="84"/>
      <c r="G308" s="84"/>
      <c r="H308" s="84"/>
      <c r="I308" s="4"/>
      <c r="J308" s="5"/>
      <c r="K308" s="5"/>
      <c r="L308" s="5"/>
      <c r="M308" s="5"/>
      <c r="N308" s="5"/>
      <c r="O308" s="5"/>
      <c r="P308" s="5"/>
      <c r="Q308" s="5"/>
      <c r="R308" s="5"/>
      <c r="S308" s="5"/>
      <c r="T308" s="5"/>
      <c r="U308" s="5"/>
      <c r="V308" s="5"/>
      <c r="W308" s="5"/>
      <c r="X308" s="5"/>
      <c r="Y308" s="5"/>
      <c r="Z308" s="5"/>
    </row>
    <row r="309" spans="1:26" ht="15.75" customHeight="1">
      <c r="A309" s="84"/>
      <c r="B309" s="84"/>
      <c r="C309" s="84"/>
      <c r="D309" s="131"/>
      <c r="E309" s="84"/>
      <c r="F309" s="84"/>
      <c r="G309" s="84"/>
      <c r="H309" s="84"/>
      <c r="I309" s="4"/>
      <c r="J309" s="5"/>
      <c r="K309" s="5"/>
      <c r="L309" s="5"/>
      <c r="M309" s="5"/>
      <c r="N309" s="5"/>
      <c r="O309" s="5"/>
      <c r="P309" s="5"/>
      <c r="Q309" s="5"/>
      <c r="R309" s="5"/>
      <c r="S309" s="5"/>
      <c r="T309" s="5"/>
      <c r="U309" s="5"/>
      <c r="V309" s="5"/>
      <c r="W309" s="5"/>
      <c r="X309" s="5"/>
      <c r="Y309" s="5"/>
      <c r="Z309" s="5"/>
    </row>
    <row r="310" spans="1:26" ht="15.75" customHeight="1">
      <c r="A310" s="84"/>
      <c r="B310" s="84"/>
      <c r="C310" s="84"/>
      <c r="D310" s="131"/>
      <c r="E310" s="84"/>
      <c r="F310" s="84"/>
      <c r="G310" s="84"/>
      <c r="H310" s="84"/>
      <c r="I310" s="4"/>
      <c r="J310" s="5"/>
      <c r="K310" s="5"/>
      <c r="L310" s="5"/>
      <c r="M310" s="5"/>
      <c r="N310" s="5"/>
      <c r="O310" s="5"/>
      <c r="P310" s="5"/>
      <c r="Q310" s="5"/>
      <c r="R310" s="5"/>
      <c r="S310" s="5"/>
      <c r="T310" s="5"/>
      <c r="U310" s="5"/>
      <c r="V310" s="5"/>
      <c r="W310" s="5"/>
      <c r="X310" s="5"/>
      <c r="Y310" s="5"/>
      <c r="Z310" s="5"/>
    </row>
    <row r="311" spans="1:26" ht="15.75" customHeight="1">
      <c r="A311" s="84"/>
      <c r="B311" s="84"/>
      <c r="C311" s="84"/>
      <c r="D311" s="131"/>
      <c r="E311" s="84"/>
      <c r="F311" s="84"/>
      <c r="G311" s="84"/>
      <c r="H311" s="84"/>
      <c r="I311" s="4"/>
      <c r="J311" s="5"/>
      <c r="K311" s="5"/>
      <c r="L311" s="5"/>
      <c r="M311" s="5"/>
      <c r="N311" s="5"/>
      <c r="O311" s="5"/>
      <c r="P311" s="5"/>
      <c r="Q311" s="5"/>
      <c r="R311" s="5"/>
      <c r="S311" s="5"/>
      <c r="T311" s="5"/>
      <c r="U311" s="5"/>
      <c r="V311" s="5"/>
      <c r="W311" s="5"/>
      <c r="X311" s="5"/>
      <c r="Y311" s="5"/>
      <c r="Z311" s="5"/>
    </row>
    <row r="312" spans="1:26" ht="15.75" customHeight="1">
      <c r="A312" s="84"/>
      <c r="B312" s="84"/>
      <c r="C312" s="84"/>
      <c r="D312" s="131"/>
      <c r="E312" s="84"/>
      <c r="F312" s="84"/>
      <c r="G312" s="84"/>
      <c r="H312" s="84"/>
      <c r="I312" s="4"/>
      <c r="J312" s="5"/>
      <c r="K312" s="5"/>
      <c r="L312" s="5"/>
      <c r="M312" s="5"/>
      <c r="N312" s="5"/>
      <c r="O312" s="5"/>
      <c r="P312" s="5"/>
      <c r="Q312" s="5"/>
      <c r="R312" s="5"/>
      <c r="S312" s="5"/>
      <c r="T312" s="5"/>
      <c r="U312" s="5"/>
      <c r="V312" s="5"/>
      <c r="W312" s="5"/>
      <c r="X312" s="5"/>
      <c r="Y312" s="5"/>
      <c r="Z312" s="5"/>
    </row>
    <row r="313" spans="1:26" ht="15.75" customHeight="1">
      <c r="A313" s="84"/>
      <c r="B313" s="84"/>
      <c r="C313" s="84"/>
      <c r="D313" s="131"/>
      <c r="E313" s="84"/>
      <c r="F313" s="84"/>
      <c r="G313" s="84"/>
      <c r="H313" s="84"/>
      <c r="I313" s="4"/>
      <c r="J313" s="5"/>
      <c r="K313" s="5"/>
      <c r="L313" s="5"/>
      <c r="M313" s="5"/>
      <c r="N313" s="5"/>
      <c r="O313" s="5"/>
      <c r="P313" s="5"/>
      <c r="Q313" s="5"/>
      <c r="R313" s="5"/>
      <c r="S313" s="5"/>
      <c r="T313" s="5"/>
      <c r="U313" s="5"/>
      <c r="V313" s="5"/>
      <c r="W313" s="5"/>
      <c r="X313" s="5"/>
      <c r="Y313" s="5"/>
      <c r="Z313" s="5"/>
    </row>
    <row r="314" spans="1:26" ht="15.75" customHeight="1">
      <c r="A314" s="84"/>
      <c r="B314" s="84"/>
      <c r="C314" s="84"/>
      <c r="D314" s="131"/>
      <c r="E314" s="84"/>
      <c r="F314" s="84"/>
      <c r="G314" s="84"/>
      <c r="H314" s="84"/>
      <c r="I314" s="4"/>
      <c r="J314" s="5"/>
      <c r="K314" s="5"/>
      <c r="L314" s="5"/>
      <c r="M314" s="5"/>
      <c r="N314" s="5"/>
      <c r="O314" s="5"/>
      <c r="P314" s="5"/>
      <c r="Q314" s="5"/>
      <c r="R314" s="5"/>
      <c r="S314" s="5"/>
      <c r="T314" s="5"/>
      <c r="U314" s="5"/>
      <c r="V314" s="5"/>
      <c r="W314" s="5"/>
      <c r="X314" s="5"/>
      <c r="Y314" s="5"/>
      <c r="Z314" s="5"/>
    </row>
    <row r="315" spans="1:26" ht="15.75" customHeight="1">
      <c r="A315" s="84"/>
      <c r="B315" s="84"/>
      <c r="C315" s="84"/>
      <c r="D315" s="131"/>
      <c r="E315" s="84"/>
      <c r="F315" s="84"/>
      <c r="G315" s="84"/>
      <c r="H315" s="84"/>
      <c r="I315" s="4"/>
      <c r="J315" s="5"/>
      <c r="K315" s="5"/>
      <c r="L315" s="5"/>
      <c r="M315" s="5"/>
      <c r="N315" s="5"/>
      <c r="O315" s="5"/>
      <c r="P315" s="5"/>
      <c r="Q315" s="5"/>
      <c r="R315" s="5"/>
      <c r="S315" s="5"/>
      <c r="T315" s="5"/>
      <c r="U315" s="5"/>
      <c r="V315" s="5"/>
      <c r="W315" s="5"/>
      <c r="X315" s="5"/>
      <c r="Y315" s="5"/>
      <c r="Z315" s="5"/>
    </row>
    <row r="316" spans="1:26" ht="15.75" customHeight="1">
      <c r="A316" s="84"/>
      <c r="B316" s="84"/>
      <c r="C316" s="84"/>
      <c r="D316" s="131"/>
      <c r="E316" s="84"/>
      <c r="F316" s="84"/>
      <c r="G316" s="84"/>
      <c r="H316" s="84"/>
      <c r="I316" s="4"/>
      <c r="J316" s="5"/>
      <c r="K316" s="5"/>
      <c r="L316" s="5"/>
      <c r="M316" s="5"/>
      <c r="N316" s="5"/>
      <c r="O316" s="5"/>
      <c r="P316" s="5"/>
      <c r="Q316" s="5"/>
      <c r="R316" s="5"/>
      <c r="S316" s="5"/>
      <c r="T316" s="5"/>
      <c r="U316" s="5"/>
      <c r="V316" s="5"/>
      <c r="W316" s="5"/>
      <c r="X316" s="5"/>
      <c r="Y316" s="5"/>
      <c r="Z316" s="5"/>
    </row>
    <row r="317" spans="1:26" ht="15.75" customHeight="1">
      <c r="A317" s="84"/>
      <c r="B317" s="84"/>
      <c r="C317" s="84"/>
      <c r="D317" s="131"/>
      <c r="E317" s="84"/>
      <c r="F317" s="84"/>
      <c r="G317" s="84"/>
      <c r="H317" s="84"/>
      <c r="I317" s="4"/>
      <c r="J317" s="5"/>
      <c r="K317" s="5"/>
      <c r="L317" s="5"/>
      <c r="M317" s="5"/>
      <c r="N317" s="5"/>
      <c r="O317" s="5"/>
      <c r="P317" s="5"/>
      <c r="Q317" s="5"/>
      <c r="R317" s="5"/>
      <c r="S317" s="5"/>
      <c r="T317" s="5"/>
      <c r="U317" s="5"/>
      <c r="V317" s="5"/>
      <c r="W317" s="5"/>
      <c r="X317" s="5"/>
      <c r="Y317" s="5"/>
      <c r="Z317" s="5"/>
    </row>
    <row r="318" spans="1:26" ht="15.75" customHeight="1">
      <c r="A318" s="84"/>
      <c r="B318" s="84"/>
      <c r="C318" s="84"/>
      <c r="D318" s="131"/>
      <c r="E318" s="84"/>
      <c r="F318" s="84"/>
      <c r="G318" s="84"/>
      <c r="H318" s="84"/>
      <c r="I318" s="4"/>
      <c r="J318" s="5"/>
      <c r="K318" s="5"/>
      <c r="L318" s="5"/>
      <c r="M318" s="5"/>
      <c r="N318" s="5"/>
      <c r="O318" s="5"/>
      <c r="P318" s="5"/>
      <c r="Q318" s="5"/>
      <c r="R318" s="5"/>
      <c r="S318" s="5"/>
      <c r="T318" s="5"/>
      <c r="U318" s="5"/>
      <c r="V318" s="5"/>
      <c r="W318" s="5"/>
      <c r="X318" s="5"/>
      <c r="Y318" s="5"/>
      <c r="Z318" s="5"/>
    </row>
    <row r="319" spans="1:26" ht="15.75" customHeight="1">
      <c r="A319" s="84"/>
      <c r="B319" s="84"/>
      <c r="C319" s="84"/>
      <c r="D319" s="131"/>
      <c r="E319" s="84"/>
      <c r="F319" s="84"/>
      <c r="G319" s="84"/>
      <c r="H319" s="84"/>
      <c r="I319" s="4"/>
      <c r="J319" s="5"/>
      <c r="K319" s="5"/>
      <c r="L319" s="5"/>
      <c r="M319" s="5"/>
      <c r="N319" s="5"/>
      <c r="O319" s="5"/>
      <c r="P319" s="5"/>
      <c r="Q319" s="5"/>
      <c r="R319" s="5"/>
      <c r="S319" s="5"/>
      <c r="T319" s="5"/>
      <c r="U319" s="5"/>
      <c r="V319" s="5"/>
      <c r="W319" s="5"/>
      <c r="X319" s="5"/>
      <c r="Y319" s="5"/>
      <c r="Z319" s="5"/>
    </row>
    <row r="320" spans="1:26" ht="15.75" customHeight="1">
      <c r="A320" s="84"/>
      <c r="B320" s="84"/>
      <c r="C320" s="84"/>
      <c r="D320" s="131"/>
      <c r="E320" s="84"/>
      <c r="F320" s="84"/>
      <c r="G320" s="84"/>
      <c r="H320" s="84"/>
      <c r="I320" s="4"/>
      <c r="J320" s="5"/>
      <c r="K320" s="5"/>
      <c r="L320" s="5"/>
      <c r="M320" s="5"/>
      <c r="N320" s="5"/>
      <c r="O320" s="5"/>
      <c r="P320" s="5"/>
      <c r="Q320" s="5"/>
      <c r="R320" s="5"/>
      <c r="S320" s="5"/>
      <c r="T320" s="5"/>
      <c r="U320" s="5"/>
      <c r="V320" s="5"/>
      <c r="W320" s="5"/>
      <c r="X320" s="5"/>
      <c r="Y320" s="5"/>
      <c r="Z320" s="5"/>
    </row>
    <row r="321" spans="1:26" ht="15.75" customHeight="1">
      <c r="A321" s="84"/>
      <c r="B321" s="84"/>
      <c r="C321" s="84"/>
      <c r="D321" s="131"/>
      <c r="E321" s="84"/>
      <c r="F321" s="84"/>
      <c r="G321" s="84"/>
      <c r="H321" s="84"/>
      <c r="I321" s="4"/>
      <c r="J321" s="5"/>
      <c r="K321" s="5"/>
      <c r="L321" s="5"/>
      <c r="M321" s="5"/>
      <c r="N321" s="5"/>
      <c r="O321" s="5"/>
      <c r="P321" s="5"/>
      <c r="Q321" s="5"/>
      <c r="R321" s="5"/>
      <c r="S321" s="5"/>
      <c r="T321" s="5"/>
      <c r="U321" s="5"/>
      <c r="V321" s="5"/>
      <c r="W321" s="5"/>
      <c r="X321" s="5"/>
      <c r="Y321" s="5"/>
      <c r="Z321" s="5"/>
    </row>
    <row r="322" spans="1:26" ht="15.75" customHeight="1">
      <c r="A322" s="84"/>
      <c r="B322" s="84"/>
      <c r="C322" s="84"/>
      <c r="D322" s="131"/>
      <c r="E322" s="84"/>
      <c r="F322" s="84"/>
      <c r="G322" s="84"/>
      <c r="H322" s="84"/>
      <c r="I322" s="4"/>
      <c r="J322" s="5"/>
      <c r="K322" s="5"/>
      <c r="L322" s="5"/>
      <c r="M322" s="5"/>
      <c r="N322" s="5"/>
      <c r="O322" s="5"/>
      <c r="P322" s="5"/>
      <c r="Q322" s="5"/>
      <c r="R322" s="5"/>
      <c r="S322" s="5"/>
      <c r="T322" s="5"/>
      <c r="U322" s="5"/>
      <c r="V322" s="5"/>
      <c r="W322" s="5"/>
      <c r="X322" s="5"/>
      <c r="Y322" s="5"/>
      <c r="Z322" s="5"/>
    </row>
    <row r="323" spans="1:26" ht="15.75" customHeight="1">
      <c r="A323" s="84"/>
      <c r="B323" s="84"/>
      <c r="C323" s="84"/>
      <c r="D323" s="131"/>
      <c r="E323" s="84"/>
      <c r="F323" s="84"/>
      <c r="G323" s="84"/>
      <c r="H323" s="84"/>
      <c r="I323" s="4"/>
      <c r="J323" s="5"/>
      <c r="K323" s="5"/>
      <c r="L323" s="5"/>
      <c r="M323" s="5"/>
      <c r="N323" s="5"/>
      <c r="O323" s="5"/>
      <c r="P323" s="5"/>
      <c r="Q323" s="5"/>
      <c r="R323" s="5"/>
      <c r="S323" s="5"/>
      <c r="T323" s="5"/>
      <c r="U323" s="5"/>
      <c r="V323" s="5"/>
      <c r="W323" s="5"/>
      <c r="X323" s="5"/>
      <c r="Y323" s="5"/>
      <c r="Z323" s="5"/>
    </row>
    <row r="324" spans="1:26" ht="15.75" customHeight="1">
      <c r="A324" s="84"/>
      <c r="B324" s="84"/>
      <c r="C324" s="84"/>
      <c r="D324" s="131"/>
      <c r="E324" s="84"/>
      <c r="F324" s="84"/>
      <c r="G324" s="84"/>
      <c r="H324" s="84"/>
      <c r="I324" s="4"/>
      <c r="J324" s="5"/>
      <c r="K324" s="5"/>
      <c r="L324" s="5"/>
      <c r="M324" s="5"/>
      <c r="N324" s="5"/>
      <c r="O324" s="5"/>
      <c r="P324" s="5"/>
      <c r="Q324" s="5"/>
      <c r="R324" s="5"/>
      <c r="S324" s="5"/>
      <c r="T324" s="5"/>
      <c r="U324" s="5"/>
      <c r="V324" s="5"/>
      <c r="W324" s="5"/>
      <c r="X324" s="5"/>
      <c r="Y324" s="5"/>
      <c r="Z324" s="5"/>
    </row>
    <row r="325" spans="1:26" ht="15.75" customHeight="1">
      <c r="A325" s="84"/>
      <c r="B325" s="84"/>
      <c r="C325" s="84"/>
      <c r="D325" s="131"/>
      <c r="E325" s="84"/>
      <c r="F325" s="84"/>
      <c r="G325" s="84"/>
      <c r="H325" s="84"/>
      <c r="I325" s="4"/>
      <c r="J325" s="5"/>
      <c r="K325" s="5"/>
      <c r="L325" s="5"/>
      <c r="M325" s="5"/>
      <c r="N325" s="5"/>
      <c r="O325" s="5"/>
      <c r="P325" s="5"/>
      <c r="Q325" s="5"/>
      <c r="R325" s="5"/>
      <c r="S325" s="5"/>
      <c r="T325" s="5"/>
      <c r="U325" s="5"/>
      <c r="V325" s="5"/>
      <c r="W325" s="5"/>
      <c r="X325" s="5"/>
      <c r="Y325" s="5"/>
      <c r="Z325" s="5"/>
    </row>
    <row r="326" spans="1:26" ht="15.75" customHeight="1">
      <c r="A326" s="84"/>
      <c r="B326" s="84"/>
      <c r="C326" s="84"/>
      <c r="D326" s="131"/>
      <c r="E326" s="84"/>
      <c r="F326" s="84"/>
      <c r="G326" s="84"/>
      <c r="H326" s="84"/>
      <c r="I326" s="4"/>
      <c r="J326" s="5"/>
      <c r="K326" s="5"/>
      <c r="L326" s="5"/>
      <c r="M326" s="5"/>
      <c r="N326" s="5"/>
      <c r="O326" s="5"/>
      <c r="P326" s="5"/>
      <c r="Q326" s="5"/>
      <c r="R326" s="5"/>
      <c r="S326" s="5"/>
      <c r="T326" s="5"/>
      <c r="U326" s="5"/>
      <c r="V326" s="5"/>
      <c r="W326" s="5"/>
      <c r="X326" s="5"/>
      <c r="Y326" s="5"/>
      <c r="Z326" s="5"/>
    </row>
    <row r="327" spans="1:26" ht="15.75" customHeight="1"/>
    <row r="328" spans="1:26" ht="15.75" customHeight="1"/>
    <row r="329" spans="1:26" ht="15.75" customHeight="1"/>
    <row r="330" spans="1:26" ht="15.75" customHeight="1"/>
    <row r="331" spans="1:26" ht="15.75" customHeight="1"/>
    <row r="332" spans="1:26" ht="15.75" customHeight="1"/>
    <row r="333" spans="1:26" ht="15.75" customHeight="1"/>
    <row r="334" spans="1:26" ht="15.75" customHeight="1"/>
    <row r="335" spans="1:26" ht="15.75" customHeight="1"/>
    <row r="336" spans="1:2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activeCell="G4" sqref="G4"/>
    </sheetView>
  </sheetViews>
  <sheetFormatPr defaultColWidth="14.44140625" defaultRowHeight="15" customHeight="1"/>
  <cols>
    <col min="1" max="1" width="31.33203125" customWidth="1"/>
    <col min="2" max="7" width="11.109375" customWidth="1"/>
    <col min="9" max="13" width="11.109375" customWidth="1"/>
    <col min="14" max="15" width="9.109375" customWidth="1"/>
    <col min="16" max="26" width="8" customWidth="1"/>
  </cols>
  <sheetData>
    <row r="1" spans="1:26" ht="14.4">
      <c r="A1" s="153"/>
      <c r="B1" s="153"/>
      <c r="C1" s="154"/>
      <c r="D1" s="155"/>
      <c r="E1" s="154"/>
      <c r="F1" s="154"/>
      <c r="G1" s="156"/>
      <c r="H1" s="156"/>
      <c r="I1" s="156"/>
      <c r="J1" s="156"/>
      <c r="K1" s="156"/>
      <c r="L1" s="156"/>
      <c r="M1" s="156"/>
      <c r="N1" s="156"/>
      <c r="O1" s="156"/>
      <c r="P1" s="156"/>
      <c r="Q1" s="156"/>
      <c r="R1" s="156"/>
      <c r="S1" s="156"/>
      <c r="T1" s="156"/>
      <c r="U1" s="156"/>
      <c r="V1" s="156"/>
      <c r="W1" s="156"/>
      <c r="X1" s="156"/>
      <c r="Y1" s="156"/>
      <c r="Z1" s="156"/>
    </row>
    <row r="2" spans="1:26" ht="21" customHeight="1">
      <c r="A2" s="157" t="s">
        <v>168</v>
      </c>
      <c r="B2" s="158" t="s">
        <v>21</v>
      </c>
      <c r="C2" s="158" t="s">
        <v>22</v>
      </c>
      <c r="D2" s="158" t="s">
        <v>23</v>
      </c>
      <c r="E2" s="158" t="s">
        <v>24</v>
      </c>
      <c r="F2" s="158" t="s">
        <v>25</v>
      </c>
      <c r="G2" s="156"/>
      <c r="H2" s="156"/>
      <c r="I2" s="156"/>
      <c r="J2" s="156"/>
      <c r="K2" s="156"/>
      <c r="L2" s="156"/>
      <c r="M2" s="156"/>
      <c r="N2" s="156"/>
      <c r="O2" s="156"/>
      <c r="P2" s="156"/>
      <c r="Q2" s="156"/>
      <c r="R2" s="156"/>
      <c r="S2" s="156"/>
      <c r="T2" s="156"/>
      <c r="U2" s="156"/>
      <c r="V2" s="156"/>
      <c r="W2" s="156"/>
      <c r="X2" s="156"/>
      <c r="Y2" s="156"/>
      <c r="Z2" s="156"/>
    </row>
    <row r="3" spans="1:26" ht="14.4">
      <c r="A3" s="158" t="s">
        <v>169</v>
      </c>
      <c r="B3" s="159">
        <v>10000</v>
      </c>
      <c r="C3" s="159">
        <v>20000</v>
      </c>
      <c r="D3" s="159">
        <v>20000</v>
      </c>
      <c r="E3" s="159">
        <v>20000</v>
      </c>
      <c r="F3" s="159">
        <v>20000</v>
      </c>
      <c r="G3" s="156"/>
      <c r="H3" s="156"/>
      <c r="I3" s="156"/>
      <c r="J3" s="156"/>
      <c r="K3" s="156"/>
      <c r="L3" s="156"/>
      <c r="M3" s="156"/>
      <c r="N3" s="156"/>
      <c r="O3" s="156"/>
      <c r="P3" s="156"/>
      <c r="Q3" s="156"/>
      <c r="R3" s="156"/>
      <c r="S3" s="156"/>
      <c r="T3" s="156"/>
      <c r="U3" s="156"/>
      <c r="V3" s="156"/>
      <c r="W3" s="156"/>
      <c r="X3" s="156"/>
      <c r="Y3" s="156"/>
      <c r="Z3" s="156"/>
    </row>
    <row r="4" spans="1:26" ht="14.4">
      <c r="A4" s="153"/>
      <c r="B4" s="153"/>
      <c r="C4" s="154"/>
      <c r="D4" s="155"/>
      <c r="E4" s="154"/>
      <c r="F4" s="154"/>
      <c r="G4" s="156"/>
      <c r="H4" s="156"/>
      <c r="I4" s="156"/>
      <c r="J4" s="156"/>
      <c r="K4" s="156"/>
      <c r="L4" s="156"/>
      <c r="M4" s="156"/>
      <c r="N4" s="156"/>
      <c r="O4" s="156"/>
      <c r="P4" s="156"/>
      <c r="Q4" s="156"/>
      <c r="R4" s="156"/>
      <c r="S4" s="156"/>
      <c r="T4" s="156"/>
      <c r="U4" s="156"/>
      <c r="V4" s="156"/>
      <c r="W4" s="156"/>
      <c r="X4" s="156"/>
      <c r="Y4" s="156"/>
      <c r="Z4" s="156"/>
    </row>
    <row r="5" spans="1:26" ht="14.4">
      <c r="A5" s="157" t="s">
        <v>170</v>
      </c>
      <c r="B5" s="153"/>
      <c r="C5" s="154"/>
      <c r="D5" s="155"/>
      <c r="E5" s="154"/>
      <c r="F5" s="154"/>
      <c r="G5" s="156"/>
      <c r="H5" s="156"/>
      <c r="I5" s="156"/>
      <c r="J5" s="156"/>
      <c r="K5" s="156"/>
      <c r="L5" s="156"/>
      <c r="M5" s="156"/>
      <c r="N5" s="156"/>
      <c r="O5" s="156"/>
      <c r="P5" s="156"/>
      <c r="Q5" s="156"/>
      <c r="R5" s="156"/>
      <c r="S5" s="156"/>
      <c r="T5" s="156"/>
      <c r="U5" s="156"/>
      <c r="V5" s="156"/>
      <c r="W5" s="156"/>
      <c r="X5" s="156"/>
      <c r="Y5" s="156"/>
      <c r="Z5" s="156"/>
    </row>
    <row r="6" spans="1:26" ht="14.4">
      <c r="A6" s="157" t="s">
        <v>171</v>
      </c>
      <c r="B6" s="160">
        <v>1</v>
      </c>
      <c r="C6" s="160">
        <v>2</v>
      </c>
      <c r="D6" s="160">
        <v>3</v>
      </c>
      <c r="E6" s="160">
        <v>4</v>
      </c>
      <c r="F6" s="160">
        <v>5</v>
      </c>
      <c r="G6" s="156"/>
      <c r="H6" s="156"/>
      <c r="I6" s="156"/>
      <c r="J6" s="156"/>
      <c r="K6" s="156"/>
      <c r="L6" s="156"/>
      <c r="M6" s="156"/>
      <c r="N6" s="156"/>
      <c r="O6" s="156"/>
      <c r="P6" s="156"/>
      <c r="Q6" s="156"/>
      <c r="R6" s="156"/>
      <c r="S6" s="156"/>
      <c r="T6" s="156"/>
      <c r="U6" s="156"/>
      <c r="V6" s="156"/>
      <c r="W6" s="156"/>
      <c r="X6" s="156"/>
      <c r="Y6" s="156"/>
      <c r="Z6" s="156"/>
    </row>
    <row r="7" spans="1:26" ht="14.4">
      <c r="A7" s="161" t="s">
        <v>172</v>
      </c>
      <c r="B7" s="162">
        <f t="shared" ref="B7:F7" si="0">+MAX(SUMIF($B$18:$B$137,B6,$D$18:$D$137),0)</f>
        <v>22949.775373266388</v>
      </c>
      <c r="C7" s="162">
        <f t="shared" si="0"/>
        <v>18331.000665738869</v>
      </c>
      <c r="D7" s="162">
        <f t="shared" si="0"/>
        <v>13475.920678286093</v>
      </c>
      <c r="E7" s="162">
        <f t="shared" si="0"/>
        <v>8372.4455843076157</v>
      </c>
      <c r="F7" s="162">
        <f t="shared" si="0"/>
        <v>3007.86701872904</v>
      </c>
      <c r="G7" s="156"/>
      <c r="H7" s="156"/>
      <c r="I7" s="156"/>
      <c r="J7" s="156"/>
      <c r="K7" s="156"/>
      <c r="L7" s="156"/>
      <c r="M7" s="156"/>
      <c r="N7" s="156"/>
      <c r="O7" s="156"/>
      <c r="P7" s="156"/>
      <c r="Q7" s="156"/>
      <c r="R7" s="156"/>
      <c r="S7" s="156"/>
      <c r="T7" s="156"/>
      <c r="U7" s="156"/>
      <c r="V7" s="156"/>
      <c r="W7" s="156"/>
      <c r="X7" s="156"/>
      <c r="Y7" s="156"/>
      <c r="Z7" s="156"/>
    </row>
    <row r="8" spans="1:26" ht="14.4">
      <c r="A8" s="161" t="s">
        <v>173</v>
      </c>
      <c r="B8" s="162">
        <f t="shared" ref="B8:F8" si="1">+MAX(SUMIF($B$18:$B$137,B6,$C$18:$C$137),0)</f>
        <v>90277.626490799186</v>
      </c>
      <c r="C8" s="162">
        <f t="shared" si="1"/>
        <v>94896.401198326726</v>
      </c>
      <c r="D8" s="162">
        <f t="shared" si="1"/>
        <v>99751.48118577947</v>
      </c>
      <c r="E8" s="162">
        <f t="shared" si="1"/>
        <v>104854.95627975797</v>
      </c>
      <c r="F8" s="162">
        <f t="shared" si="1"/>
        <v>110219.53484533656</v>
      </c>
      <c r="G8" s="156"/>
      <c r="H8" s="156"/>
      <c r="I8" s="156"/>
      <c r="J8" s="156"/>
      <c r="K8" s="156"/>
      <c r="L8" s="156"/>
      <c r="M8" s="156"/>
      <c r="N8" s="156"/>
      <c r="O8" s="156"/>
      <c r="P8" s="156"/>
      <c r="Q8" s="156"/>
      <c r="R8" s="156"/>
      <c r="S8" s="156"/>
      <c r="T8" s="156"/>
      <c r="U8" s="156"/>
      <c r="V8" s="156"/>
      <c r="W8" s="156"/>
      <c r="X8" s="156"/>
      <c r="Y8" s="156"/>
      <c r="Z8" s="156"/>
    </row>
    <row r="9" spans="1:26" ht="14.4">
      <c r="A9" s="163" t="s">
        <v>174</v>
      </c>
      <c r="B9" s="164">
        <f t="shared" ref="B9:F9" si="2">SUM(B7:B8)</f>
        <v>113227.40186406557</v>
      </c>
      <c r="C9" s="164">
        <f t="shared" si="2"/>
        <v>113227.4018640656</v>
      </c>
      <c r="D9" s="164">
        <f t="shared" si="2"/>
        <v>113227.40186406556</v>
      </c>
      <c r="E9" s="164">
        <f t="shared" si="2"/>
        <v>113227.40186406558</v>
      </c>
      <c r="F9" s="164">
        <f t="shared" si="2"/>
        <v>113227.4018640656</v>
      </c>
      <c r="G9" s="156"/>
      <c r="H9" s="156"/>
      <c r="I9" s="156"/>
      <c r="J9" s="156"/>
      <c r="K9" s="156"/>
      <c r="L9" s="156"/>
      <c r="M9" s="156"/>
      <c r="N9" s="156"/>
      <c r="O9" s="156"/>
      <c r="P9" s="156"/>
      <c r="Q9" s="156"/>
      <c r="R9" s="156"/>
      <c r="S9" s="156"/>
      <c r="T9" s="156"/>
      <c r="U9" s="156"/>
      <c r="V9" s="156"/>
      <c r="W9" s="156"/>
      <c r="X9" s="156"/>
      <c r="Y9" s="156"/>
      <c r="Z9" s="156"/>
    </row>
    <row r="10" spans="1:26" ht="14.4">
      <c r="A10" s="165"/>
      <c r="B10" s="153"/>
      <c r="C10" s="154"/>
      <c r="D10" s="155"/>
      <c r="E10" s="154"/>
      <c r="F10" s="154"/>
      <c r="G10" s="156"/>
      <c r="H10" s="156"/>
      <c r="I10" s="156"/>
      <c r="J10" s="156"/>
      <c r="K10" s="156"/>
      <c r="L10" s="156"/>
      <c r="M10" s="156"/>
      <c r="N10" s="156"/>
      <c r="O10" s="156"/>
      <c r="P10" s="156"/>
      <c r="Q10" s="156"/>
      <c r="R10" s="156"/>
      <c r="S10" s="156"/>
      <c r="T10" s="156"/>
      <c r="U10" s="156"/>
      <c r="V10" s="156"/>
      <c r="W10" s="156"/>
      <c r="X10" s="156"/>
      <c r="Y10" s="156"/>
      <c r="Z10" s="156"/>
    </row>
    <row r="11" spans="1:26" ht="14.4">
      <c r="A11" s="166" t="s">
        <v>175</v>
      </c>
      <c r="B11" s="153"/>
      <c r="C11" s="154"/>
      <c r="D11" s="155"/>
      <c r="E11" s="154"/>
      <c r="F11" s="154"/>
      <c r="G11" s="156"/>
      <c r="H11" s="156"/>
      <c r="I11" s="156"/>
      <c r="J11" s="156"/>
      <c r="K11" s="156"/>
      <c r="L11" s="156"/>
      <c r="M11" s="156"/>
      <c r="N11" s="156"/>
      <c r="O11" s="156"/>
      <c r="P11" s="156"/>
      <c r="Q11" s="156"/>
      <c r="R11" s="156"/>
      <c r="S11" s="156"/>
      <c r="T11" s="156"/>
      <c r="U11" s="156"/>
      <c r="V11" s="156"/>
      <c r="W11" s="156"/>
      <c r="X11" s="156"/>
      <c r="Y11" s="156"/>
      <c r="Z11" s="156"/>
    </row>
    <row r="12" spans="1:26" ht="14.4">
      <c r="A12" s="163" t="s">
        <v>176</v>
      </c>
      <c r="B12" s="167">
        <v>60</v>
      </c>
      <c r="C12" s="154"/>
      <c r="D12" s="155"/>
      <c r="E12" s="154"/>
      <c r="F12" s="154"/>
      <c r="G12" s="156"/>
      <c r="H12" s="156"/>
      <c r="I12" s="156"/>
      <c r="J12" s="156"/>
      <c r="K12" s="156"/>
      <c r="L12" s="156"/>
      <c r="M12" s="156"/>
      <c r="N12" s="156"/>
      <c r="O12" s="156"/>
      <c r="P12" s="156"/>
      <c r="Q12" s="156"/>
      <c r="R12" s="156"/>
      <c r="S12" s="156"/>
      <c r="T12" s="156"/>
      <c r="U12" s="156"/>
      <c r="V12" s="156"/>
      <c r="W12" s="156"/>
      <c r="X12" s="156"/>
      <c r="Y12" s="156"/>
      <c r="Z12" s="156"/>
    </row>
    <row r="13" spans="1:26" ht="14.4">
      <c r="A13" s="163" t="s">
        <v>177</v>
      </c>
      <c r="B13" s="159">
        <v>500000</v>
      </c>
      <c r="C13" s="154"/>
      <c r="D13" s="155"/>
      <c r="E13" s="154"/>
      <c r="F13" s="154"/>
      <c r="G13" s="156"/>
      <c r="H13" s="156"/>
      <c r="I13" s="156"/>
      <c r="J13" s="156"/>
      <c r="K13" s="156"/>
      <c r="L13" s="156"/>
      <c r="M13" s="156"/>
      <c r="N13" s="156"/>
      <c r="O13" s="156"/>
      <c r="P13" s="156"/>
      <c r="Q13" s="156"/>
      <c r="R13" s="156"/>
      <c r="S13" s="156"/>
      <c r="T13" s="156"/>
      <c r="U13" s="156"/>
      <c r="V13" s="156"/>
      <c r="W13" s="156"/>
      <c r="X13" s="156"/>
      <c r="Y13" s="156"/>
      <c r="Z13" s="156"/>
    </row>
    <row r="14" spans="1:26" ht="14.4">
      <c r="A14" s="163" t="s">
        <v>178</v>
      </c>
      <c r="B14" s="168">
        <v>0.05</v>
      </c>
      <c r="C14" s="154"/>
      <c r="D14" s="155"/>
      <c r="E14" s="154"/>
      <c r="F14" s="154"/>
      <c r="G14" s="156"/>
      <c r="H14" s="156"/>
      <c r="I14" s="156"/>
      <c r="J14" s="156"/>
      <c r="K14" s="156"/>
      <c r="L14" s="156"/>
      <c r="M14" s="156"/>
      <c r="N14" s="156"/>
      <c r="O14" s="156"/>
      <c r="P14" s="156"/>
      <c r="Q14" s="156"/>
      <c r="R14" s="156"/>
      <c r="S14" s="156"/>
      <c r="T14" s="156"/>
      <c r="U14" s="156"/>
      <c r="V14" s="156"/>
      <c r="W14" s="156"/>
      <c r="X14" s="156"/>
      <c r="Y14" s="156"/>
      <c r="Z14" s="156"/>
    </row>
    <row r="15" spans="1:26" ht="14.4">
      <c r="A15" s="163" t="s">
        <v>179</v>
      </c>
      <c r="B15" s="169">
        <f>+B14/12</f>
        <v>4.1666666666666666E-3</v>
      </c>
      <c r="C15" s="154"/>
      <c r="D15" s="155"/>
      <c r="E15" s="154"/>
      <c r="F15" s="154"/>
      <c r="G15" s="156"/>
      <c r="H15" s="156"/>
      <c r="I15" s="156"/>
      <c r="J15" s="156"/>
      <c r="K15" s="156"/>
      <c r="L15" s="156"/>
      <c r="M15" s="156"/>
      <c r="N15" s="156"/>
      <c r="O15" s="156"/>
      <c r="P15" s="156"/>
      <c r="Q15" s="156"/>
      <c r="R15" s="156"/>
      <c r="S15" s="156"/>
      <c r="T15" s="156"/>
      <c r="U15" s="156"/>
      <c r="V15" s="156"/>
      <c r="W15" s="156"/>
      <c r="X15" s="156"/>
      <c r="Y15" s="156"/>
      <c r="Z15" s="156"/>
    </row>
    <row r="16" spans="1:26" ht="15.75" customHeight="1">
      <c r="A16" s="154"/>
      <c r="B16" s="154"/>
      <c r="C16" s="154"/>
      <c r="D16" s="155"/>
      <c r="E16" s="154"/>
      <c r="F16" s="154"/>
      <c r="G16" s="156"/>
      <c r="H16" s="156"/>
      <c r="I16" s="156"/>
      <c r="J16" s="156"/>
      <c r="K16" s="156"/>
      <c r="L16" s="156"/>
      <c r="M16" s="156"/>
      <c r="N16" s="156"/>
      <c r="O16" s="156"/>
      <c r="P16" s="156"/>
      <c r="Q16" s="156"/>
      <c r="R16" s="156"/>
      <c r="S16" s="156"/>
      <c r="T16" s="156"/>
      <c r="U16" s="156"/>
      <c r="V16" s="156"/>
      <c r="W16" s="156"/>
      <c r="X16" s="156"/>
      <c r="Y16" s="156"/>
      <c r="Z16" s="156"/>
    </row>
    <row r="17" spans="1:26" ht="30" customHeight="1">
      <c r="A17" s="170" t="s">
        <v>180</v>
      </c>
      <c r="B17" s="171" t="s">
        <v>181</v>
      </c>
      <c r="C17" s="172" t="s">
        <v>87</v>
      </c>
      <c r="D17" s="172" t="s">
        <v>88</v>
      </c>
      <c r="E17" s="172" t="s">
        <v>182</v>
      </c>
      <c r="F17" s="173" t="s">
        <v>183</v>
      </c>
      <c r="G17" s="165"/>
      <c r="H17" s="165"/>
      <c r="I17" s="165"/>
      <c r="J17" s="165"/>
      <c r="K17" s="165"/>
      <c r="L17" s="165"/>
      <c r="M17" s="165"/>
      <c r="N17" s="165"/>
      <c r="O17" s="165"/>
      <c r="P17" s="165"/>
      <c r="Q17" s="165"/>
      <c r="R17" s="165"/>
      <c r="S17" s="165"/>
      <c r="T17" s="165"/>
      <c r="U17" s="165"/>
      <c r="V17" s="165"/>
      <c r="W17" s="165"/>
      <c r="X17" s="165"/>
      <c r="Y17" s="165"/>
      <c r="Z17" s="165"/>
    </row>
    <row r="18" spans="1:26" ht="14.4">
      <c r="A18" s="174">
        <v>1</v>
      </c>
      <c r="B18" s="160">
        <v>1</v>
      </c>
      <c r="C18" s="162">
        <f t="shared" ref="C18:C137" si="3">+E18-D18</f>
        <v>7352.2834886721321</v>
      </c>
      <c r="D18" s="162">
        <f>+IF(E18=0,0,B13*$B$15)</f>
        <v>2083.3333333333335</v>
      </c>
      <c r="E18" s="162">
        <f>IF(ISERROR(-PMT(B15,B12,B13,0)),0,-PMT(B15,B12,B13,0))</f>
        <v>9435.616822005466</v>
      </c>
      <c r="F18" s="175">
        <f>+IF(E18=0,0,+B13-C18)</f>
        <v>492647.71651132789</v>
      </c>
      <c r="G18" s="153"/>
      <c r="H18" s="153"/>
      <c r="I18" s="153"/>
      <c r="J18" s="153"/>
      <c r="K18" s="153"/>
      <c r="L18" s="153"/>
      <c r="M18" s="153"/>
      <c r="N18" s="153"/>
      <c r="O18" s="153"/>
      <c r="P18" s="153"/>
      <c r="Q18" s="153"/>
      <c r="R18" s="153"/>
      <c r="S18" s="153"/>
      <c r="T18" s="153"/>
      <c r="U18" s="153"/>
      <c r="V18" s="153"/>
      <c r="W18" s="153"/>
      <c r="X18" s="153"/>
      <c r="Y18" s="153"/>
      <c r="Z18" s="153"/>
    </row>
    <row r="19" spans="1:26" ht="14.4">
      <c r="A19" s="174">
        <v>2</v>
      </c>
      <c r="B19" s="160">
        <f t="shared" ref="B19:B29" si="4">+B18</f>
        <v>1</v>
      </c>
      <c r="C19" s="162">
        <f t="shared" si="3"/>
        <v>7382.9180032082659</v>
      </c>
      <c r="D19" s="162">
        <f t="shared" ref="D19:D137" si="5">+F18*$B$15</f>
        <v>2052.6988187971997</v>
      </c>
      <c r="E19" s="162">
        <f t="shared" ref="E19:E137" si="6">+IF(A19&gt;$B$12,0,E18)</f>
        <v>9435.616822005466</v>
      </c>
      <c r="F19" s="175">
        <f t="shared" ref="F19:F137" si="7">F18-C19</f>
        <v>485264.79850811965</v>
      </c>
      <c r="G19" s="156"/>
      <c r="H19" s="156"/>
      <c r="I19" s="156"/>
      <c r="J19" s="156"/>
      <c r="K19" s="156"/>
      <c r="L19" s="156"/>
      <c r="M19" s="156"/>
      <c r="N19" s="156"/>
      <c r="O19" s="156"/>
      <c r="P19" s="156"/>
      <c r="Q19" s="156"/>
      <c r="R19" s="156"/>
      <c r="S19" s="156"/>
      <c r="T19" s="156"/>
      <c r="U19" s="156"/>
      <c r="V19" s="156"/>
      <c r="W19" s="156"/>
      <c r="X19" s="156"/>
      <c r="Y19" s="156"/>
      <c r="Z19" s="156"/>
    </row>
    <row r="20" spans="1:26" ht="14.4">
      <c r="A20" s="174">
        <v>3</v>
      </c>
      <c r="B20" s="160">
        <f t="shared" si="4"/>
        <v>1</v>
      </c>
      <c r="C20" s="162">
        <f t="shared" si="3"/>
        <v>7413.6801615549675</v>
      </c>
      <c r="D20" s="162">
        <f t="shared" si="5"/>
        <v>2021.9366604504985</v>
      </c>
      <c r="E20" s="162">
        <f t="shared" si="6"/>
        <v>9435.616822005466</v>
      </c>
      <c r="F20" s="175">
        <f t="shared" si="7"/>
        <v>477851.1183465647</v>
      </c>
      <c r="G20" s="156"/>
      <c r="H20" s="156"/>
      <c r="I20" s="156"/>
      <c r="J20" s="156"/>
      <c r="K20" s="156"/>
      <c r="L20" s="156"/>
      <c r="M20" s="156"/>
      <c r="N20" s="156"/>
      <c r="O20" s="156"/>
      <c r="P20" s="156"/>
      <c r="Q20" s="156"/>
      <c r="R20" s="156"/>
      <c r="S20" s="156"/>
      <c r="T20" s="156"/>
      <c r="U20" s="156"/>
      <c r="V20" s="156"/>
      <c r="W20" s="156"/>
      <c r="X20" s="156"/>
      <c r="Y20" s="156"/>
      <c r="Z20" s="156"/>
    </row>
    <row r="21" spans="1:26" ht="15.75" customHeight="1">
      <c r="A21" s="174">
        <v>4</v>
      </c>
      <c r="B21" s="160">
        <f t="shared" si="4"/>
        <v>1</v>
      </c>
      <c r="C21" s="162">
        <f t="shared" si="3"/>
        <v>7444.5704955614465</v>
      </c>
      <c r="D21" s="162">
        <f t="shared" si="5"/>
        <v>1991.0463264440195</v>
      </c>
      <c r="E21" s="162">
        <f t="shared" si="6"/>
        <v>9435.616822005466</v>
      </c>
      <c r="F21" s="175">
        <f t="shared" si="7"/>
        <v>470406.54785100324</v>
      </c>
      <c r="G21" s="156"/>
      <c r="H21" s="156"/>
      <c r="I21" s="156"/>
      <c r="J21" s="156"/>
      <c r="K21" s="156"/>
      <c r="L21" s="156"/>
      <c r="M21" s="156"/>
      <c r="N21" s="156"/>
      <c r="O21" s="156"/>
      <c r="P21" s="156"/>
      <c r="Q21" s="156"/>
      <c r="R21" s="156"/>
      <c r="S21" s="156"/>
      <c r="T21" s="156"/>
      <c r="U21" s="156"/>
      <c r="V21" s="156"/>
      <c r="W21" s="156"/>
      <c r="X21" s="156"/>
      <c r="Y21" s="156"/>
      <c r="Z21" s="156"/>
    </row>
    <row r="22" spans="1:26" ht="15.75" customHeight="1">
      <c r="A22" s="174">
        <v>5</v>
      </c>
      <c r="B22" s="160">
        <f t="shared" si="4"/>
        <v>1</v>
      </c>
      <c r="C22" s="162">
        <f t="shared" si="3"/>
        <v>7475.5895392929524</v>
      </c>
      <c r="D22" s="162">
        <f t="shared" si="5"/>
        <v>1960.0272827125134</v>
      </c>
      <c r="E22" s="162">
        <f t="shared" si="6"/>
        <v>9435.616822005466</v>
      </c>
      <c r="F22" s="175">
        <f t="shared" si="7"/>
        <v>462930.95831171027</v>
      </c>
      <c r="G22" s="156"/>
      <c r="H22" s="156"/>
      <c r="I22" s="156"/>
      <c r="J22" s="156"/>
      <c r="K22" s="156"/>
      <c r="L22" s="156"/>
      <c r="M22" s="156"/>
      <c r="N22" s="156"/>
      <c r="O22" s="156"/>
      <c r="P22" s="156"/>
      <c r="Q22" s="156"/>
      <c r="R22" s="156"/>
      <c r="S22" s="156"/>
      <c r="T22" s="156"/>
      <c r="U22" s="156"/>
      <c r="V22" s="156"/>
      <c r="W22" s="156"/>
      <c r="X22" s="156"/>
      <c r="Y22" s="156"/>
      <c r="Z22" s="156"/>
    </row>
    <row r="23" spans="1:26" ht="15.75" customHeight="1">
      <c r="A23" s="174">
        <v>6</v>
      </c>
      <c r="B23" s="160">
        <f t="shared" si="4"/>
        <v>1</v>
      </c>
      <c r="C23" s="162">
        <f t="shared" si="3"/>
        <v>7506.7378290400065</v>
      </c>
      <c r="D23" s="162">
        <f t="shared" si="5"/>
        <v>1928.8789929654595</v>
      </c>
      <c r="E23" s="162">
        <f t="shared" si="6"/>
        <v>9435.616822005466</v>
      </c>
      <c r="F23" s="175">
        <f t="shared" si="7"/>
        <v>455424.22048267029</v>
      </c>
      <c r="G23" s="156"/>
      <c r="H23" s="156"/>
      <c r="I23" s="156"/>
      <c r="J23" s="156"/>
      <c r="K23" s="156"/>
      <c r="L23" s="156"/>
      <c r="M23" s="156"/>
      <c r="N23" s="156"/>
      <c r="O23" s="156"/>
      <c r="P23" s="156"/>
      <c r="Q23" s="156"/>
      <c r="R23" s="156"/>
      <c r="S23" s="156"/>
      <c r="T23" s="156"/>
      <c r="U23" s="156"/>
      <c r="V23" s="156"/>
      <c r="W23" s="156"/>
      <c r="X23" s="156"/>
      <c r="Y23" s="156"/>
      <c r="Z23" s="156"/>
    </row>
    <row r="24" spans="1:26" ht="15.75" customHeight="1">
      <c r="A24" s="174">
        <v>7</v>
      </c>
      <c r="B24" s="160">
        <f t="shared" si="4"/>
        <v>1</v>
      </c>
      <c r="C24" s="162">
        <f t="shared" si="3"/>
        <v>7538.0159033276732</v>
      </c>
      <c r="D24" s="162">
        <f t="shared" si="5"/>
        <v>1897.6009186777928</v>
      </c>
      <c r="E24" s="162">
        <f t="shared" si="6"/>
        <v>9435.616822005466</v>
      </c>
      <c r="F24" s="175">
        <f t="shared" si="7"/>
        <v>447886.20457934262</v>
      </c>
      <c r="G24" s="156"/>
      <c r="H24" s="156"/>
      <c r="I24" s="156"/>
      <c r="J24" s="156"/>
      <c r="K24" s="156"/>
      <c r="L24" s="156"/>
      <c r="M24" s="156"/>
      <c r="N24" s="156"/>
      <c r="O24" s="156"/>
      <c r="P24" s="156"/>
      <c r="Q24" s="156"/>
      <c r="R24" s="156"/>
      <c r="S24" s="156"/>
      <c r="T24" s="156"/>
      <c r="U24" s="156"/>
      <c r="V24" s="156"/>
      <c r="W24" s="156"/>
      <c r="X24" s="156"/>
      <c r="Y24" s="156"/>
      <c r="Z24" s="156"/>
    </row>
    <row r="25" spans="1:26" ht="15.75" customHeight="1">
      <c r="A25" s="174">
        <v>8</v>
      </c>
      <c r="B25" s="160">
        <f t="shared" si="4"/>
        <v>1</v>
      </c>
      <c r="C25" s="162">
        <f t="shared" si="3"/>
        <v>7569.4243029248719</v>
      </c>
      <c r="D25" s="162">
        <f t="shared" si="5"/>
        <v>1866.1925190805941</v>
      </c>
      <c r="E25" s="162">
        <f t="shared" si="6"/>
        <v>9435.616822005466</v>
      </c>
      <c r="F25" s="175">
        <f t="shared" si="7"/>
        <v>440316.78027641773</v>
      </c>
      <c r="G25" s="156"/>
      <c r="H25" s="156"/>
      <c r="I25" s="156"/>
      <c r="J25" s="156"/>
      <c r="K25" s="156"/>
      <c r="L25" s="156"/>
      <c r="M25" s="156"/>
      <c r="N25" s="156"/>
      <c r="O25" s="156"/>
      <c r="P25" s="156"/>
      <c r="Q25" s="156"/>
      <c r="R25" s="156"/>
      <c r="S25" s="156"/>
      <c r="T25" s="156"/>
      <c r="U25" s="156"/>
      <c r="V25" s="156"/>
      <c r="W25" s="156"/>
      <c r="X25" s="156"/>
      <c r="Y25" s="156"/>
      <c r="Z25" s="156"/>
    </row>
    <row r="26" spans="1:26" ht="15.75" customHeight="1">
      <c r="A26" s="174">
        <v>9</v>
      </c>
      <c r="B26" s="160">
        <f t="shared" si="4"/>
        <v>1</v>
      </c>
      <c r="C26" s="162">
        <f t="shared" si="3"/>
        <v>7600.9635708537253</v>
      </c>
      <c r="D26" s="162">
        <f t="shared" si="5"/>
        <v>1834.6532511517405</v>
      </c>
      <c r="E26" s="162">
        <f t="shared" si="6"/>
        <v>9435.616822005466</v>
      </c>
      <c r="F26" s="175">
        <f t="shared" si="7"/>
        <v>432715.81670556398</v>
      </c>
      <c r="G26" s="156"/>
      <c r="H26" s="156"/>
      <c r="I26" s="156"/>
      <c r="J26" s="156"/>
      <c r="K26" s="156"/>
      <c r="L26" s="156"/>
      <c r="M26" s="156"/>
      <c r="N26" s="156"/>
      <c r="O26" s="156"/>
      <c r="P26" s="156"/>
      <c r="Q26" s="156"/>
      <c r="R26" s="156"/>
      <c r="S26" s="156"/>
      <c r="T26" s="156"/>
      <c r="U26" s="156"/>
      <c r="V26" s="156"/>
      <c r="W26" s="156"/>
      <c r="X26" s="156"/>
      <c r="Y26" s="156"/>
      <c r="Z26" s="156"/>
    </row>
    <row r="27" spans="1:26" ht="15.75" customHeight="1">
      <c r="A27" s="174">
        <v>10</v>
      </c>
      <c r="B27" s="160">
        <f t="shared" si="4"/>
        <v>1</v>
      </c>
      <c r="C27" s="162">
        <f t="shared" si="3"/>
        <v>7632.6342523989497</v>
      </c>
      <c r="D27" s="162">
        <f t="shared" si="5"/>
        <v>1802.9825696065166</v>
      </c>
      <c r="E27" s="162">
        <f t="shared" si="6"/>
        <v>9435.616822005466</v>
      </c>
      <c r="F27" s="175">
        <f t="shared" si="7"/>
        <v>425083.18245316501</v>
      </c>
      <c r="G27" s="156"/>
      <c r="H27" s="156"/>
      <c r="I27" s="156"/>
      <c r="J27" s="156"/>
      <c r="K27" s="156"/>
      <c r="L27" s="156"/>
      <c r="M27" s="156"/>
      <c r="N27" s="156"/>
      <c r="O27" s="156"/>
      <c r="P27" s="156"/>
      <c r="Q27" s="156"/>
      <c r="R27" s="156"/>
      <c r="S27" s="156"/>
      <c r="T27" s="156"/>
      <c r="U27" s="156"/>
      <c r="V27" s="156"/>
      <c r="W27" s="156"/>
      <c r="X27" s="156"/>
      <c r="Y27" s="156"/>
      <c r="Z27" s="156"/>
    </row>
    <row r="28" spans="1:26" ht="15.75" customHeight="1">
      <c r="A28" s="174">
        <v>11</v>
      </c>
      <c r="B28" s="160">
        <f t="shared" si="4"/>
        <v>1</v>
      </c>
      <c r="C28" s="162">
        <f t="shared" si="3"/>
        <v>7664.4368951172783</v>
      </c>
      <c r="D28" s="162">
        <f t="shared" si="5"/>
        <v>1771.1799268881875</v>
      </c>
      <c r="E28" s="162">
        <f t="shared" si="6"/>
        <v>9435.616822005466</v>
      </c>
      <c r="F28" s="175">
        <f t="shared" si="7"/>
        <v>417418.74555804773</v>
      </c>
      <c r="G28" s="156"/>
      <c r="H28" s="156"/>
      <c r="I28" s="156"/>
      <c r="J28" s="156"/>
      <c r="K28" s="156"/>
      <c r="L28" s="156"/>
      <c r="M28" s="156"/>
      <c r="N28" s="156"/>
      <c r="O28" s="156"/>
      <c r="P28" s="156"/>
      <c r="Q28" s="156"/>
      <c r="R28" s="156"/>
      <c r="S28" s="156"/>
      <c r="T28" s="156"/>
      <c r="U28" s="156"/>
      <c r="V28" s="156"/>
      <c r="W28" s="156"/>
      <c r="X28" s="156"/>
      <c r="Y28" s="156"/>
      <c r="Z28" s="156"/>
    </row>
    <row r="29" spans="1:26" ht="15.75" customHeight="1">
      <c r="A29" s="174">
        <v>12</v>
      </c>
      <c r="B29" s="160">
        <f t="shared" si="4"/>
        <v>1</v>
      </c>
      <c r="C29" s="162">
        <f t="shared" si="3"/>
        <v>7696.3720488469335</v>
      </c>
      <c r="D29" s="162">
        <f t="shared" si="5"/>
        <v>1739.2447731585321</v>
      </c>
      <c r="E29" s="162">
        <f t="shared" si="6"/>
        <v>9435.616822005466</v>
      </c>
      <c r="F29" s="175">
        <f t="shared" si="7"/>
        <v>409722.37350920081</v>
      </c>
      <c r="G29" s="156"/>
      <c r="H29" s="156"/>
      <c r="I29" s="156"/>
      <c r="J29" s="156"/>
      <c r="K29" s="156"/>
      <c r="L29" s="156"/>
      <c r="M29" s="156"/>
      <c r="N29" s="156"/>
      <c r="O29" s="156"/>
      <c r="P29" s="156"/>
      <c r="Q29" s="156"/>
      <c r="R29" s="156"/>
      <c r="S29" s="156"/>
      <c r="T29" s="156"/>
      <c r="U29" s="156"/>
      <c r="V29" s="156"/>
      <c r="W29" s="156"/>
      <c r="X29" s="156"/>
      <c r="Y29" s="156"/>
      <c r="Z29" s="156"/>
    </row>
    <row r="30" spans="1:26" ht="15.75" customHeight="1">
      <c r="A30" s="174">
        <v>13</v>
      </c>
      <c r="B30" s="160">
        <f t="shared" ref="B30:B137" si="8">+B18+1</f>
        <v>2</v>
      </c>
      <c r="C30" s="162">
        <f t="shared" si="3"/>
        <v>7728.4402657171295</v>
      </c>
      <c r="D30" s="162">
        <f t="shared" si="5"/>
        <v>1707.1765562883368</v>
      </c>
      <c r="E30" s="162">
        <f t="shared" si="6"/>
        <v>9435.616822005466</v>
      </c>
      <c r="F30" s="175">
        <f t="shared" si="7"/>
        <v>401993.93324348371</v>
      </c>
      <c r="G30" s="156"/>
      <c r="H30" s="156"/>
      <c r="I30" s="156"/>
      <c r="J30" s="156"/>
      <c r="K30" s="156"/>
      <c r="L30" s="156"/>
      <c r="M30" s="156"/>
      <c r="N30" s="156"/>
      <c r="O30" s="156"/>
      <c r="P30" s="156"/>
      <c r="Q30" s="156"/>
      <c r="R30" s="156"/>
      <c r="S30" s="156"/>
      <c r="T30" s="156"/>
      <c r="U30" s="156"/>
      <c r="V30" s="156"/>
      <c r="W30" s="156"/>
      <c r="X30" s="156"/>
      <c r="Y30" s="156"/>
      <c r="Z30" s="156"/>
    </row>
    <row r="31" spans="1:26" ht="15.75" customHeight="1">
      <c r="A31" s="174">
        <v>14</v>
      </c>
      <c r="B31" s="160">
        <f t="shared" si="8"/>
        <v>2</v>
      </c>
      <c r="C31" s="162">
        <f t="shared" si="3"/>
        <v>7760.6421001576173</v>
      </c>
      <c r="D31" s="162">
        <f t="shared" si="5"/>
        <v>1674.9747218478487</v>
      </c>
      <c r="E31" s="162">
        <f t="shared" si="6"/>
        <v>9435.616822005466</v>
      </c>
      <c r="F31" s="175">
        <f t="shared" si="7"/>
        <v>394233.29114332609</v>
      </c>
      <c r="G31" s="156"/>
      <c r="H31" s="156"/>
      <c r="I31" s="156"/>
      <c r="J31" s="156"/>
      <c r="K31" s="156"/>
      <c r="L31" s="156"/>
      <c r="M31" s="156"/>
      <c r="N31" s="156"/>
      <c r="O31" s="156"/>
      <c r="P31" s="156"/>
      <c r="Q31" s="156"/>
      <c r="R31" s="156"/>
      <c r="S31" s="156"/>
      <c r="T31" s="156"/>
      <c r="U31" s="156"/>
      <c r="V31" s="156"/>
      <c r="W31" s="156"/>
      <c r="X31" s="156"/>
      <c r="Y31" s="156"/>
      <c r="Z31" s="156"/>
    </row>
    <row r="32" spans="1:26" ht="15.75" customHeight="1">
      <c r="A32" s="174">
        <v>15</v>
      </c>
      <c r="B32" s="160">
        <f t="shared" si="8"/>
        <v>2</v>
      </c>
      <c r="C32" s="162">
        <f t="shared" si="3"/>
        <v>7792.9781089082735</v>
      </c>
      <c r="D32" s="162">
        <f t="shared" si="5"/>
        <v>1642.6387130971921</v>
      </c>
      <c r="E32" s="162">
        <f t="shared" si="6"/>
        <v>9435.616822005466</v>
      </c>
      <c r="F32" s="175">
        <f t="shared" si="7"/>
        <v>386440.31303441781</v>
      </c>
      <c r="G32" s="156"/>
      <c r="H32" s="156"/>
      <c r="I32" s="156"/>
      <c r="J32" s="156"/>
      <c r="K32" s="156"/>
      <c r="L32" s="156"/>
      <c r="M32" s="156"/>
      <c r="N32" s="156"/>
      <c r="O32" s="156"/>
      <c r="P32" s="156"/>
      <c r="Q32" s="156"/>
      <c r="R32" s="156"/>
      <c r="S32" s="156"/>
      <c r="T32" s="156"/>
      <c r="U32" s="156"/>
      <c r="V32" s="156"/>
      <c r="W32" s="156"/>
      <c r="X32" s="156"/>
      <c r="Y32" s="156"/>
      <c r="Z32" s="156"/>
    </row>
    <row r="33" spans="1:26" ht="15.75" customHeight="1">
      <c r="A33" s="174">
        <v>16</v>
      </c>
      <c r="B33" s="160">
        <f t="shared" si="8"/>
        <v>2</v>
      </c>
      <c r="C33" s="162">
        <f t="shared" si="3"/>
        <v>7825.4488510287247</v>
      </c>
      <c r="D33" s="162">
        <f t="shared" si="5"/>
        <v>1610.1679709767409</v>
      </c>
      <c r="E33" s="162">
        <f t="shared" si="6"/>
        <v>9435.616822005466</v>
      </c>
      <c r="F33" s="175">
        <f t="shared" si="7"/>
        <v>378614.86418338906</v>
      </c>
      <c r="G33" s="156"/>
      <c r="H33" s="156"/>
      <c r="I33" s="156"/>
      <c r="J33" s="156"/>
      <c r="K33" s="156"/>
      <c r="L33" s="156"/>
      <c r="M33" s="156"/>
      <c r="N33" s="156"/>
      <c r="O33" s="156"/>
      <c r="P33" s="156"/>
      <c r="Q33" s="156"/>
      <c r="R33" s="156"/>
      <c r="S33" s="156"/>
      <c r="T33" s="156"/>
      <c r="U33" s="156"/>
      <c r="V33" s="156"/>
      <c r="W33" s="156"/>
      <c r="X33" s="156"/>
      <c r="Y33" s="156"/>
      <c r="Z33" s="156"/>
    </row>
    <row r="34" spans="1:26" ht="15.75" customHeight="1">
      <c r="A34" s="174">
        <v>17</v>
      </c>
      <c r="B34" s="160">
        <f t="shared" si="8"/>
        <v>2</v>
      </c>
      <c r="C34" s="162">
        <f t="shared" si="3"/>
        <v>7858.0548879080116</v>
      </c>
      <c r="D34" s="162">
        <f t="shared" si="5"/>
        <v>1577.5619340974545</v>
      </c>
      <c r="E34" s="162">
        <f t="shared" si="6"/>
        <v>9435.616822005466</v>
      </c>
      <c r="F34" s="175">
        <f t="shared" si="7"/>
        <v>370756.80929548107</v>
      </c>
      <c r="G34" s="156"/>
      <c r="H34" s="156"/>
      <c r="I34" s="156"/>
      <c r="J34" s="156"/>
      <c r="K34" s="156"/>
      <c r="L34" s="156"/>
      <c r="M34" s="156"/>
      <c r="N34" s="156"/>
      <c r="O34" s="156"/>
      <c r="P34" s="156"/>
      <c r="Q34" s="156"/>
      <c r="R34" s="156"/>
      <c r="S34" s="156"/>
      <c r="T34" s="156"/>
      <c r="U34" s="156"/>
      <c r="V34" s="156"/>
      <c r="W34" s="156"/>
      <c r="X34" s="156"/>
      <c r="Y34" s="156"/>
      <c r="Z34" s="156"/>
    </row>
    <row r="35" spans="1:26" ht="15.75" customHeight="1">
      <c r="A35" s="174">
        <v>18</v>
      </c>
      <c r="B35" s="160">
        <f t="shared" si="8"/>
        <v>2</v>
      </c>
      <c r="C35" s="162">
        <f t="shared" si="3"/>
        <v>7890.7967832742952</v>
      </c>
      <c r="D35" s="162">
        <f t="shared" si="5"/>
        <v>1544.8200387311711</v>
      </c>
      <c r="E35" s="162">
        <f t="shared" si="6"/>
        <v>9435.616822005466</v>
      </c>
      <c r="F35" s="175">
        <f t="shared" si="7"/>
        <v>362866.0125122068</v>
      </c>
      <c r="G35" s="156"/>
      <c r="H35" s="156"/>
      <c r="I35" s="156"/>
      <c r="J35" s="156"/>
      <c r="K35" s="156"/>
      <c r="L35" s="156"/>
      <c r="M35" s="156"/>
      <c r="N35" s="156"/>
      <c r="O35" s="156"/>
      <c r="P35" s="156"/>
      <c r="Q35" s="156"/>
      <c r="R35" s="156"/>
      <c r="S35" s="156"/>
      <c r="T35" s="156"/>
      <c r="U35" s="156"/>
      <c r="V35" s="156"/>
      <c r="W35" s="156"/>
      <c r="X35" s="156"/>
      <c r="Y35" s="156"/>
      <c r="Z35" s="156"/>
    </row>
    <row r="36" spans="1:26" ht="15.75" customHeight="1">
      <c r="A36" s="174">
        <v>19</v>
      </c>
      <c r="B36" s="160">
        <f t="shared" si="8"/>
        <v>2</v>
      </c>
      <c r="C36" s="162">
        <f t="shared" si="3"/>
        <v>7923.6751032046041</v>
      </c>
      <c r="D36" s="162">
        <f t="shared" si="5"/>
        <v>1511.9417188008617</v>
      </c>
      <c r="E36" s="162">
        <f t="shared" si="6"/>
        <v>9435.616822005466</v>
      </c>
      <c r="F36" s="175">
        <f t="shared" si="7"/>
        <v>354942.33740900218</v>
      </c>
      <c r="G36" s="156"/>
      <c r="H36" s="156"/>
      <c r="I36" s="156"/>
      <c r="J36" s="156"/>
      <c r="K36" s="156"/>
      <c r="L36" s="156"/>
      <c r="M36" s="156"/>
      <c r="N36" s="156"/>
      <c r="O36" s="156"/>
      <c r="P36" s="156"/>
      <c r="Q36" s="156"/>
      <c r="R36" s="156"/>
      <c r="S36" s="156"/>
      <c r="T36" s="156"/>
      <c r="U36" s="156"/>
      <c r="V36" s="156"/>
      <c r="W36" s="156"/>
      <c r="X36" s="156"/>
      <c r="Y36" s="156"/>
      <c r="Z36" s="156"/>
    </row>
    <row r="37" spans="1:26" ht="15.75" customHeight="1">
      <c r="A37" s="174">
        <v>20</v>
      </c>
      <c r="B37" s="160">
        <f t="shared" si="8"/>
        <v>2</v>
      </c>
      <c r="C37" s="162">
        <f t="shared" si="3"/>
        <v>7956.6904161346238</v>
      </c>
      <c r="D37" s="162">
        <f t="shared" si="5"/>
        <v>1478.9264058708425</v>
      </c>
      <c r="E37" s="162">
        <f t="shared" si="6"/>
        <v>9435.616822005466</v>
      </c>
      <c r="F37" s="175">
        <f t="shared" si="7"/>
        <v>346985.64699286758</v>
      </c>
      <c r="G37" s="156"/>
      <c r="H37" s="156"/>
      <c r="I37" s="156"/>
      <c r="J37" s="156"/>
      <c r="K37" s="156"/>
      <c r="L37" s="156"/>
      <c r="M37" s="156"/>
      <c r="N37" s="156"/>
      <c r="O37" s="156"/>
      <c r="P37" s="156"/>
      <c r="Q37" s="156"/>
      <c r="R37" s="156"/>
      <c r="S37" s="156"/>
      <c r="T37" s="156"/>
      <c r="U37" s="156"/>
      <c r="V37" s="156"/>
      <c r="W37" s="156"/>
      <c r="X37" s="156"/>
      <c r="Y37" s="156"/>
      <c r="Z37" s="156"/>
    </row>
    <row r="38" spans="1:26" ht="15.75" customHeight="1">
      <c r="A38" s="174">
        <v>21</v>
      </c>
      <c r="B38" s="160">
        <f t="shared" si="8"/>
        <v>2</v>
      </c>
      <c r="C38" s="162">
        <f t="shared" si="3"/>
        <v>7989.8432928685179</v>
      </c>
      <c r="D38" s="162">
        <f t="shared" si="5"/>
        <v>1445.7735291369481</v>
      </c>
      <c r="E38" s="162">
        <f t="shared" si="6"/>
        <v>9435.616822005466</v>
      </c>
      <c r="F38" s="175">
        <f t="shared" si="7"/>
        <v>338995.80369999906</v>
      </c>
      <c r="G38" s="156"/>
      <c r="H38" s="156"/>
      <c r="I38" s="156"/>
      <c r="J38" s="156"/>
      <c r="K38" s="156"/>
      <c r="L38" s="156"/>
      <c r="M38" s="156"/>
      <c r="N38" s="156"/>
      <c r="O38" s="156"/>
      <c r="P38" s="156"/>
      <c r="Q38" s="156"/>
      <c r="R38" s="156"/>
      <c r="S38" s="156"/>
      <c r="T38" s="156"/>
      <c r="U38" s="156"/>
      <c r="V38" s="156"/>
      <c r="W38" s="156"/>
      <c r="X38" s="156"/>
      <c r="Y38" s="156"/>
      <c r="Z38" s="156"/>
    </row>
    <row r="39" spans="1:26" ht="15.75" customHeight="1">
      <c r="A39" s="174">
        <v>22</v>
      </c>
      <c r="B39" s="160">
        <f t="shared" si="8"/>
        <v>2</v>
      </c>
      <c r="C39" s="162">
        <f t="shared" si="3"/>
        <v>8023.1343065888032</v>
      </c>
      <c r="D39" s="162">
        <f t="shared" si="5"/>
        <v>1412.4825154166626</v>
      </c>
      <c r="E39" s="162">
        <f t="shared" si="6"/>
        <v>9435.616822005466</v>
      </c>
      <c r="F39" s="175">
        <f t="shared" si="7"/>
        <v>330972.66939341027</v>
      </c>
      <c r="G39" s="156"/>
      <c r="H39" s="156"/>
      <c r="I39" s="156"/>
      <c r="J39" s="156"/>
      <c r="K39" s="156"/>
      <c r="L39" s="156"/>
      <c r="M39" s="156"/>
      <c r="N39" s="156"/>
      <c r="O39" s="156"/>
      <c r="P39" s="156"/>
      <c r="Q39" s="156"/>
      <c r="R39" s="156"/>
      <c r="S39" s="156"/>
      <c r="T39" s="156"/>
      <c r="U39" s="156"/>
      <c r="V39" s="156"/>
      <c r="W39" s="156"/>
      <c r="X39" s="156"/>
      <c r="Y39" s="156"/>
      <c r="Z39" s="156"/>
    </row>
    <row r="40" spans="1:26" ht="15.75" customHeight="1">
      <c r="A40" s="174">
        <v>23</v>
      </c>
      <c r="B40" s="160">
        <f t="shared" si="8"/>
        <v>2</v>
      </c>
      <c r="C40" s="162">
        <f t="shared" si="3"/>
        <v>8056.5640328662566</v>
      </c>
      <c r="D40" s="162">
        <f t="shared" si="5"/>
        <v>1379.0527891392094</v>
      </c>
      <c r="E40" s="162">
        <f t="shared" si="6"/>
        <v>9435.616822005466</v>
      </c>
      <c r="F40" s="175">
        <f t="shared" si="7"/>
        <v>322916.105360544</v>
      </c>
      <c r="G40" s="156"/>
      <c r="H40" s="156"/>
      <c r="I40" s="156"/>
      <c r="J40" s="156"/>
      <c r="K40" s="156"/>
      <c r="L40" s="156"/>
      <c r="M40" s="156"/>
      <c r="N40" s="156"/>
      <c r="O40" s="156"/>
      <c r="P40" s="156"/>
      <c r="Q40" s="156"/>
      <c r="R40" s="156"/>
      <c r="S40" s="156"/>
      <c r="T40" s="156"/>
      <c r="U40" s="156"/>
      <c r="V40" s="156"/>
      <c r="W40" s="156"/>
      <c r="X40" s="156"/>
      <c r="Y40" s="156"/>
      <c r="Z40" s="156"/>
    </row>
    <row r="41" spans="1:26" ht="15.75" customHeight="1">
      <c r="A41" s="174">
        <v>24</v>
      </c>
      <c r="B41" s="160">
        <f t="shared" si="8"/>
        <v>2</v>
      </c>
      <c r="C41" s="162">
        <f t="shared" si="3"/>
        <v>8090.1330496698665</v>
      </c>
      <c r="D41" s="162">
        <f t="shared" si="5"/>
        <v>1345.4837723356</v>
      </c>
      <c r="E41" s="162">
        <f t="shared" si="6"/>
        <v>9435.616822005466</v>
      </c>
      <c r="F41" s="175">
        <f t="shared" si="7"/>
        <v>314825.97231087415</v>
      </c>
      <c r="G41" s="156"/>
      <c r="H41" s="156"/>
      <c r="I41" s="156"/>
      <c r="J41" s="156"/>
      <c r="K41" s="156"/>
      <c r="L41" s="156"/>
      <c r="M41" s="156"/>
      <c r="N41" s="156"/>
      <c r="O41" s="156"/>
      <c r="P41" s="156"/>
      <c r="Q41" s="156"/>
      <c r="R41" s="156"/>
      <c r="S41" s="156"/>
      <c r="T41" s="156"/>
      <c r="U41" s="156"/>
      <c r="V41" s="156"/>
      <c r="W41" s="156"/>
      <c r="X41" s="156"/>
      <c r="Y41" s="156"/>
      <c r="Z41" s="156"/>
    </row>
    <row r="42" spans="1:26" ht="15.75" customHeight="1">
      <c r="A42" s="174">
        <v>25</v>
      </c>
      <c r="B42" s="160">
        <f t="shared" si="8"/>
        <v>3</v>
      </c>
      <c r="C42" s="162">
        <f t="shared" si="3"/>
        <v>8123.8419373768238</v>
      </c>
      <c r="D42" s="162">
        <f t="shared" si="5"/>
        <v>1311.7748846286422</v>
      </c>
      <c r="E42" s="162">
        <f t="shared" si="6"/>
        <v>9435.616822005466</v>
      </c>
      <c r="F42" s="175">
        <f t="shared" si="7"/>
        <v>306702.13037349732</v>
      </c>
      <c r="G42" s="156"/>
      <c r="H42" s="156"/>
      <c r="I42" s="156"/>
      <c r="J42" s="156"/>
      <c r="K42" s="156"/>
      <c r="L42" s="156"/>
      <c r="M42" s="156"/>
      <c r="N42" s="156"/>
      <c r="O42" s="156"/>
      <c r="P42" s="156"/>
      <c r="Q42" s="156"/>
      <c r="R42" s="156"/>
      <c r="S42" s="156"/>
      <c r="T42" s="156"/>
      <c r="U42" s="156"/>
      <c r="V42" s="156"/>
      <c r="W42" s="156"/>
      <c r="X42" s="156"/>
      <c r="Y42" s="156"/>
      <c r="Z42" s="156"/>
    </row>
    <row r="43" spans="1:26" ht="15.75" customHeight="1">
      <c r="A43" s="174">
        <v>26</v>
      </c>
      <c r="B43" s="160">
        <f t="shared" si="8"/>
        <v>3</v>
      </c>
      <c r="C43" s="162">
        <f t="shared" si="3"/>
        <v>8157.6912787825604</v>
      </c>
      <c r="D43" s="162">
        <f t="shared" si="5"/>
        <v>1277.9255432229054</v>
      </c>
      <c r="E43" s="162">
        <f t="shared" si="6"/>
        <v>9435.616822005466</v>
      </c>
      <c r="F43" s="175">
        <f t="shared" si="7"/>
        <v>298544.43909471476</v>
      </c>
      <c r="G43" s="156"/>
      <c r="H43" s="156"/>
      <c r="I43" s="156"/>
      <c r="J43" s="156"/>
      <c r="K43" s="156"/>
      <c r="L43" s="156"/>
      <c r="M43" s="156"/>
      <c r="N43" s="156"/>
      <c r="O43" s="156"/>
      <c r="P43" s="156"/>
      <c r="Q43" s="156"/>
      <c r="R43" s="156"/>
      <c r="S43" s="156"/>
      <c r="T43" s="156"/>
      <c r="U43" s="156"/>
      <c r="V43" s="156"/>
      <c r="W43" s="156"/>
      <c r="X43" s="156"/>
      <c r="Y43" s="156"/>
      <c r="Z43" s="156"/>
    </row>
    <row r="44" spans="1:26" ht="15.75" customHeight="1">
      <c r="A44" s="174">
        <v>27</v>
      </c>
      <c r="B44" s="160">
        <f t="shared" si="8"/>
        <v>3</v>
      </c>
      <c r="C44" s="162">
        <f t="shared" si="3"/>
        <v>8191.6816591108209</v>
      </c>
      <c r="D44" s="162">
        <f t="shared" si="5"/>
        <v>1243.9351628946449</v>
      </c>
      <c r="E44" s="162">
        <f t="shared" si="6"/>
        <v>9435.616822005466</v>
      </c>
      <c r="F44" s="175">
        <f t="shared" si="7"/>
        <v>290352.75743560394</v>
      </c>
      <c r="G44" s="156"/>
      <c r="H44" s="156"/>
      <c r="I44" s="156"/>
      <c r="J44" s="156"/>
      <c r="K44" s="156"/>
      <c r="L44" s="156"/>
      <c r="M44" s="156"/>
      <c r="N44" s="156"/>
      <c r="O44" s="156"/>
      <c r="P44" s="156"/>
      <c r="Q44" s="156"/>
      <c r="R44" s="156"/>
      <c r="S44" s="156"/>
      <c r="T44" s="156"/>
      <c r="U44" s="156"/>
      <c r="V44" s="156"/>
      <c r="W44" s="156"/>
      <c r="X44" s="156"/>
      <c r="Y44" s="156"/>
      <c r="Z44" s="156"/>
    </row>
    <row r="45" spans="1:26" ht="15.75" customHeight="1">
      <c r="A45" s="174">
        <v>28</v>
      </c>
      <c r="B45" s="160">
        <f t="shared" si="8"/>
        <v>3</v>
      </c>
      <c r="C45" s="162">
        <f t="shared" si="3"/>
        <v>8225.8136660237833</v>
      </c>
      <c r="D45" s="162">
        <f t="shared" si="5"/>
        <v>1209.8031559816832</v>
      </c>
      <c r="E45" s="162">
        <f t="shared" si="6"/>
        <v>9435.616822005466</v>
      </c>
      <c r="F45" s="175">
        <f t="shared" si="7"/>
        <v>282126.94376958016</v>
      </c>
      <c r="G45" s="156"/>
      <c r="H45" s="156"/>
      <c r="I45" s="156"/>
      <c r="J45" s="156"/>
      <c r="K45" s="156"/>
      <c r="L45" s="156"/>
      <c r="M45" s="156"/>
      <c r="N45" s="156"/>
      <c r="O45" s="156"/>
      <c r="P45" s="156"/>
      <c r="Q45" s="156"/>
      <c r="R45" s="156"/>
      <c r="S45" s="156"/>
      <c r="T45" s="156"/>
      <c r="U45" s="156"/>
      <c r="V45" s="156"/>
      <c r="W45" s="156"/>
      <c r="X45" s="156"/>
      <c r="Y45" s="156"/>
      <c r="Z45" s="156"/>
    </row>
    <row r="46" spans="1:26" ht="15.75" customHeight="1">
      <c r="A46" s="174">
        <v>29</v>
      </c>
      <c r="B46" s="160">
        <f t="shared" si="8"/>
        <v>3</v>
      </c>
      <c r="C46" s="162">
        <f t="shared" si="3"/>
        <v>8260.0878896322156</v>
      </c>
      <c r="D46" s="162">
        <f t="shared" si="5"/>
        <v>1175.5289323732507</v>
      </c>
      <c r="E46" s="162">
        <f t="shared" si="6"/>
        <v>9435.616822005466</v>
      </c>
      <c r="F46" s="175">
        <f t="shared" si="7"/>
        <v>273866.85587994795</v>
      </c>
      <c r="G46" s="156"/>
      <c r="H46" s="156"/>
      <c r="I46" s="156"/>
      <c r="J46" s="156"/>
      <c r="K46" s="156"/>
      <c r="L46" s="156"/>
      <c r="M46" s="156"/>
      <c r="N46" s="156"/>
      <c r="O46" s="156"/>
      <c r="P46" s="156"/>
      <c r="Q46" s="156"/>
      <c r="R46" s="156"/>
      <c r="S46" s="156"/>
      <c r="T46" s="156"/>
      <c r="U46" s="156"/>
      <c r="V46" s="156"/>
      <c r="W46" s="156"/>
      <c r="X46" s="156"/>
      <c r="Y46" s="156"/>
      <c r="Z46" s="156"/>
    </row>
    <row r="47" spans="1:26" ht="15.75" customHeight="1">
      <c r="A47" s="174">
        <v>30</v>
      </c>
      <c r="B47" s="160">
        <f t="shared" si="8"/>
        <v>3</v>
      </c>
      <c r="C47" s="162">
        <f t="shared" si="3"/>
        <v>8294.5049225056828</v>
      </c>
      <c r="D47" s="162">
        <f t="shared" si="5"/>
        <v>1141.111899499783</v>
      </c>
      <c r="E47" s="162">
        <f t="shared" si="6"/>
        <v>9435.616822005466</v>
      </c>
      <c r="F47" s="175">
        <f t="shared" si="7"/>
        <v>265572.35095744225</v>
      </c>
      <c r="G47" s="156"/>
      <c r="H47" s="156"/>
      <c r="I47" s="156"/>
      <c r="J47" s="156"/>
      <c r="K47" s="156"/>
      <c r="L47" s="156"/>
      <c r="M47" s="156"/>
      <c r="N47" s="156"/>
      <c r="O47" s="156"/>
      <c r="P47" s="156"/>
      <c r="Q47" s="156"/>
      <c r="R47" s="156"/>
      <c r="S47" s="156"/>
      <c r="T47" s="156"/>
      <c r="U47" s="156"/>
      <c r="V47" s="156"/>
      <c r="W47" s="156"/>
      <c r="X47" s="156"/>
      <c r="Y47" s="156"/>
      <c r="Z47" s="156"/>
    </row>
    <row r="48" spans="1:26" ht="15.75" customHeight="1">
      <c r="A48" s="174">
        <v>31</v>
      </c>
      <c r="B48" s="160">
        <f t="shared" si="8"/>
        <v>3</v>
      </c>
      <c r="C48" s="162">
        <f t="shared" si="3"/>
        <v>8329.0653596827906</v>
      </c>
      <c r="D48" s="162">
        <f t="shared" si="5"/>
        <v>1106.5514623226761</v>
      </c>
      <c r="E48" s="162">
        <f t="shared" si="6"/>
        <v>9435.616822005466</v>
      </c>
      <c r="F48" s="175">
        <f t="shared" si="7"/>
        <v>257243.28559775947</v>
      </c>
      <c r="G48" s="156"/>
      <c r="H48" s="156"/>
      <c r="I48" s="156"/>
      <c r="J48" s="156"/>
      <c r="K48" s="156"/>
      <c r="L48" s="156"/>
      <c r="M48" s="156"/>
      <c r="N48" s="156"/>
      <c r="O48" s="156"/>
      <c r="P48" s="156"/>
      <c r="Q48" s="156"/>
      <c r="R48" s="156"/>
      <c r="S48" s="156"/>
      <c r="T48" s="156"/>
      <c r="U48" s="156"/>
      <c r="V48" s="156"/>
      <c r="W48" s="156"/>
      <c r="X48" s="156"/>
      <c r="Y48" s="156"/>
      <c r="Z48" s="156"/>
    </row>
    <row r="49" spans="1:26" ht="15.75" customHeight="1">
      <c r="A49" s="174">
        <v>32</v>
      </c>
      <c r="B49" s="160">
        <f t="shared" si="8"/>
        <v>3</v>
      </c>
      <c r="C49" s="162">
        <f t="shared" si="3"/>
        <v>8363.7697986814674</v>
      </c>
      <c r="D49" s="162">
        <f t="shared" si="5"/>
        <v>1071.8470233239977</v>
      </c>
      <c r="E49" s="162">
        <f t="shared" si="6"/>
        <v>9435.616822005466</v>
      </c>
      <c r="F49" s="175">
        <f t="shared" si="7"/>
        <v>248879.51579907801</v>
      </c>
      <c r="G49" s="156"/>
      <c r="H49" s="156"/>
      <c r="I49" s="156"/>
      <c r="J49" s="156"/>
      <c r="K49" s="156"/>
      <c r="L49" s="156"/>
      <c r="M49" s="156"/>
      <c r="N49" s="156"/>
      <c r="O49" s="156"/>
      <c r="P49" s="156"/>
      <c r="Q49" s="156"/>
      <c r="R49" s="156"/>
      <c r="S49" s="156"/>
      <c r="T49" s="156"/>
      <c r="U49" s="156"/>
      <c r="V49" s="156"/>
      <c r="W49" s="156"/>
      <c r="X49" s="156"/>
      <c r="Y49" s="156"/>
      <c r="Z49" s="156"/>
    </row>
    <row r="50" spans="1:26" ht="15.75" customHeight="1">
      <c r="A50" s="174">
        <v>33</v>
      </c>
      <c r="B50" s="160">
        <f t="shared" si="8"/>
        <v>3</v>
      </c>
      <c r="C50" s="162">
        <f t="shared" si="3"/>
        <v>8398.6188395093086</v>
      </c>
      <c r="D50" s="162">
        <f t="shared" si="5"/>
        <v>1036.9979824961583</v>
      </c>
      <c r="E50" s="162">
        <f t="shared" si="6"/>
        <v>9435.616822005466</v>
      </c>
      <c r="F50" s="175">
        <f t="shared" si="7"/>
        <v>240480.89695956869</v>
      </c>
      <c r="G50" s="156"/>
      <c r="H50" s="156"/>
      <c r="I50" s="156"/>
      <c r="J50" s="156"/>
      <c r="K50" s="156"/>
      <c r="L50" s="156"/>
      <c r="M50" s="156"/>
      <c r="N50" s="156"/>
      <c r="O50" s="156"/>
      <c r="P50" s="156"/>
      <c r="Q50" s="156"/>
      <c r="R50" s="156"/>
      <c r="S50" s="156"/>
      <c r="T50" s="156"/>
      <c r="U50" s="156"/>
      <c r="V50" s="156"/>
      <c r="W50" s="156"/>
      <c r="X50" s="156"/>
      <c r="Y50" s="156"/>
      <c r="Z50" s="156"/>
    </row>
    <row r="51" spans="1:26" ht="15.75" customHeight="1">
      <c r="A51" s="174">
        <v>34</v>
      </c>
      <c r="B51" s="160">
        <f t="shared" si="8"/>
        <v>3</v>
      </c>
      <c r="C51" s="162">
        <f t="shared" si="3"/>
        <v>8433.6130846739306</v>
      </c>
      <c r="D51" s="162">
        <f t="shared" si="5"/>
        <v>1002.0037373315362</v>
      </c>
      <c r="E51" s="162">
        <f t="shared" si="6"/>
        <v>9435.616822005466</v>
      </c>
      <c r="F51" s="175">
        <f t="shared" si="7"/>
        <v>232047.28387489475</v>
      </c>
      <c r="G51" s="156"/>
      <c r="H51" s="156"/>
      <c r="I51" s="156"/>
      <c r="J51" s="156"/>
      <c r="K51" s="156"/>
      <c r="L51" s="156"/>
      <c r="M51" s="156"/>
      <c r="N51" s="156"/>
      <c r="O51" s="156"/>
      <c r="P51" s="156"/>
      <c r="Q51" s="156"/>
      <c r="R51" s="156"/>
      <c r="S51" s="156"/>
      <c r="T51" s="156"/>
      <c r="U51" s="156"/>
      <c r="V51" s="156"/>
      <c r="W51" s="156"/>
      <c r="X51" s="156"/>
      <c r="Y51" s="156"/>
      <c r="Z51" s="156"/>
    </row>
    <row r="52" spans="1:26" ht="15.75" customHeight="1">
      <c r="A52" s="174">
        <v>35</v>
      </c>
      <c r="B52" s="160">
        <f t="shared" si="8"/>
        <v>3</v>
      </c>
      <c r="C52" s="162">
        <f t="shared" si="3"/>
        <v>8468.7531391934044</v>
      </c>
      <c r="D52" s="162">
        <f t="shared" si="5"/>
        <v>966.86368281206148</v>
      </c>
      <c r="E52" s="162">
        <f t="shared" si="6"/>
        <v>9435.616822005466</v>
      </c>
      <c r="F52" s="175">
        <f t="shared" si="7"/>
        <v>223578.53073570135</v>
      </c>
      <c r="G52" s="156"/>
      <c r="H52" s="156"/>
      <c r="I52" s="156"/>
      <c r="J52" s="156"/>
      <c r="K52" s="156"/>
      <c r="L52" s="156"/>
      <c r="M52" s="156"/>
      <c r="N52" s="156"/>
      <c r="O52" s="156"/>
      <c r="P52" s="156"/>
      <c r="Q52" s="156"/>
      <c r="R52" s="156"/>
      <c r="S52" s="156"/>
      <c r="T52" s="156"/>
      <c r="U52" s="156"/>
      <c r="V52" s="156"/>
      <c r="W52" s="156"/>
      <c r="X52" s="156"/>
      <c r="Y52" s="156"/>
      <c r="Z52" s="156"/>
    </row>
    <row r="53" spans="1:26" ht="15.75" customHeight="1">
      <c r="A53" s="174">
        <v>36</v>
      </c>
      <c r="B53" s="160">
        <f t="shared" si="8"/>
        <v>3</v>
      </c>
      <c r="C53" s="162">
        <f t="shared" si="3"/>
        <v>8504.039610606711</v>
      </c>
      <c r="D53" s="162">
        <f t="shared" si="5"/>
        <v>931.57721139875559</v>
      </c>
      <c r="E53" s="162">
        <f t="shared" si="6"/>
        <v>9435.616822005466</v>
      </c>
      <c r="F53" s="175">
        <f t="shared" si="7"/>
        <v>215074.49112509465</v>
      </c>
      <c r="G53" s="156"/>
      <c r="H53" s="156"/>
      <c r="I53" s="156"/>
      <c r="J53" s="156"/>
      <c r="K53" s="156"/>
      <c r="L53" s="156"/>
      <c r="M53" s="156"/>
      <c r="N53" s="156"/>
      <c r="O53" s="156"/>
      <c r="P53" s="156"/>
      <c r="Q53" s="156"/>
      <c r="R53" s="156"/>
      <c r="S53" s="156"/>
      <c r="T53" s="156"/>
      <c r="U53" s="156"/>
      <c r="V53" s="156"/>
      <c r="W53" s="156"/>
      <c r="X53" s="156"/>
      <c r="Y53" s="156"/>
      <c r="Z53" s="156"/>
    </row>
    <row r="54" spans="1:26" ht="15.75" customHeight="1">
      <c r="A54" s="174">
        <v>37</v>
      </c>
      <c r="B54" s="160">
        <f t="shared" si="8"/>
        <v>4</v>
      </c>
      <c r="C54" s="162">
        <f t="shared" si="3"/>
        <v>8539.4731089842389</v>
      </c>
      <c r="D54" s="162">
        <f t="shared" si="5"/>
        <v>896.14371302122765</v>
      </c>
      <c r="E54" s="162">
        <f t="shared" si="6"/>
        <v>9435.616822005466</v>
      </c>
      <c r="F54" s="175">
        <f t="shared" si="7"/>
        <v>206535.01801611041</v>
      </c>
      <c r="G54" s="156"/>
      <c r="H54" s="156"/>
      <c r="I54" s="156"/>
      <c r="J54" s="156"/>
      <c r="K54" s="156"/>
      <c r="L54" s="156"/>
      <c r="M54" s="156"/>
      <c r="N54" s="156"/>
      <c r="O54" s="156"/>
      <c r="P54" s="156"/>
      <c r="Q54" s="156"/>
      <c r="R54" s="156"/>
      <c r="S54" s="156"/>
      <c r="T54" s="156"/>
      <c r="U54" s="156"/>
      <c r="V54" s="156"/>
      <c r="W54" s="156"/>
      <c r="X54" s="156"/>
      <c r="Y54" s="156"/>
      <c r="Z54" s="156"/>
    </row>
    <row r="55" spans="1:26" ht="15.75" customHeight="1">
      <c r="A55" s="174">
        <v>38</v>
      </c>
      <c r="B55" s="160">
        <f t="shared" si="8"/>
        <v>4</v>
      </c>
      <c r="C55" s="162">
        <f t="shared" si="3"/>
        <v>8575.0542469383399</v>
      </c>
      <c r="D55" s="162">
        <f t="shared" si="5"/>
        <v>860.56257506712666</v>
      </c>
      <c r="E55" s="162">
        <f t="shared" si="6"/>
        <v>9435.616822005466</v>
      </c>
      <c r="F55" s="175">
        <f t="shared" si="7"/>
        <v>197959.96376917206</v>
      </c>
      <c r="G55" s="156"/>
      <c r="H55" s="156"/>
      <c r="I55" s="156"/>
      <c r="J55" s="156"/>
      <c r="K55" s="156"/>
      <c r="L55" s="156"/>
      <c r="M55" s="156"/>
      <c r="N55" s="156"/>
      <c r="O55" s="156"/>
      <c r="P55" s="156"/>
      <c r="Q55" s="156"/>
      <c r="R55" s="156"/>
      <c r="S55" s="156"/>
      <c r="T55" s="156"/>
      <c r="U55" s="156"/>
      <c r="V55" s="156"/>
      <c r="W55" s="156"/>
      <c r="X55" s="156"/>
      <c r="Y55" s="156"/>
      <c r="Z55" s="156"/>
    </row>
    <row r="56" spans="1:26" ht="15.75" customHeight="1">
      <c r="A56" s="174">
        <v>39</v>
      </c>
      <c r="B56" s="160">
        <f t="shared" si="8"/>
        <v>4</v>
      </c>
      <c r="C56" s="162">
        <f t="shared" si="3"/>
        <v>8610.7836396339153</v>
      </c>
      <c r="D56" s="162">
        <f t="shared" si="5"/>
        <v>824.83318237155027</v>
      </c>
      <c r="E56" s="162">
        <f t="shared" si="6"/>
        <v>9435.616822005466</v>
      </c>
      <c r="F56" s="175">
        <f t="shared" si="7"/>
        <v>189349.18012953814</v>
      </c>
      <c r="G56" s="156"/>
      <c r="H56" s="156"/>
      <c r="I56" s="156"/>
      <c r="J56" s="156"/>
      <c r="K56" s="156"/>
      <c r="L56" s="156"/>
      <c r="M56" s="156"/>
      <c r="N56" s="156"/>
      <c r="O56" s="156"/>
      <c r="P56" s="156"/>
      <c r="Q56" s="156"/>
      <c r="R56" s="156"/>
      <c r="S56" s="156"/>
      <c r="T56" s="156"/>
      <c r="U56" s="156"/>
      <c r="V56" s="156"/>
      <c r="W56" s="156"/>
      <c r="X56" s="156"/>
      <c r="Y56" s="156"/>
      <c r="Z56" s="156"/>
    </row>
    <row r="57" spans="1:26" ht="15.75" customHeight="1">
      <c r="A57" s="174">
        <v>40</v>
      </c>
      <c r="B57" s="160">
        <f t="shared" si="8"/>
        <v>4</v>
      </c>
      <c r="C57" s="162">
        <f t="shared" si="3"/>
        <v>8646.6619047990571</v>
      </c>
      <c r="D57" s="162">
        <f t="shared" si="5"/>
        <v>788.95491720640894</v>
      </c>
      <c r="E57" s="162">
        <f t="shared" si="6"/>
        <v>9435.616822005466</v>
      </c>
      <c r="F57" s="175">
        <f t="shared" si="7"/>
        <v>180702.51822473909</v>
      </c>
      <c r="G57" s="156"/>
      <c r="H57" s="156"/>
      <c r="I57" s="156"/>
      <c r="J57" s="156"/>
      <c r="K57" s="156"/>
      <c r="L57" s="156"/>
      <c r="M57" s="156"/>
      <c r="N57" s="156"/>
      <c r="O57" s="156"/>
      <c r="P57" s="156"/>
      <c r="Q57" s="156"/>
      <c r="R57" s="156"/>
      <c r="S57" s="156"/>
      <c r="T57" s="156"/>
      <c r="U57" s="156"/>
      <c r="V57" s="156"/>
      <c r="W57" s="156"/>
      <c r="X57" s="156"/>
      <c r="Y57" s="156"/>
      <c r="Z57" s="156"/>
    </row>
    <row r="58" spans="1:26" ht="15.75" customHeight="1">
      <c r="A58" s="174">
        <v>41</v>
      </c>
      <c r="B58" s="160">
        <f t="shared" si="8"/>
        <v>4</v>
      </c>
      <c r="C58" s="162">
        <f t="shared" si="3"/>
        <v>8682.68966273572</v>
      </c>
      <c r="D58" s="162">
        <f t="shared" si="5"/>
        <v>752.9271592697462</v>
      </c>
      <c r="E58" s="162">
        <f t="shared" si="6"/>
        <v>9435.616822005466</v>
      </c>
      <c r="F58" s="175">
        <f t="shared" si="7"/>
        <v>172019.82856200339</v>
      </c>
      <c r="G58" s="156"/>
      <c r="H58" s="156"/>
      <c r="I58" s="156"/>
      <c r="J58" s="156"/>
      <c r="K58" s="156"/>
      <c r="L58" s="156"/>
      <c r="M58" s="156"/>
      <c r="N58" s="156"/>
      <c r="O58" s="156"/>
      <c r="P58" s="156"/>
      <c r="Q58" s="156"/>
      <c r="R58" s="156"/>
      <c r="S58" s="156"/>
      <c r="T58" s="156"/>
      <c r="U58" s="156"/>
      <c r="V58" s="156"/>
      <c r="W58" s="156"/>
      <c r="X58" s="156"/>
      <c r="Y58" s="156"/>
      <c r="Z58" s="156"/>
    </row>
    <row r="59" spans="1:26" ht="15.75" customHeight="1">
      <c r="A59" s="174">
        <v>42</v>
      </c>
      <c r="B59" s="160">
        <f t="shared" si="8"/>
        <v>4</v>
      </c>
      <c r="C59" s="162">
        <f t="shared" si="3"/>
        <v>8718.8675363304519</v>
      </c>
      <c r="D59" s="162">
        <f t="shared" si="5"/>
        <v>716.74928567501411</v>
      </c>
      <c r="E59" s="162">
        <f t="shared" si="6"/>
        <v>9435.616822005466</v>
      </c>
      <c r="F59" s="175">
        <f t="shared" si="7"/>
        <v>163300.96102567294</v>
      </c>
      <c r="G59" s="156"/>
      <c r="H59" s="156"/>
      <c r="I59" s="156"/>
      <c r="J59" s="156"/>
      <c r="K59" s="156"/>
      <c r="L59" s="156"/>
      <c r="M59" s="156"/>
      <c r="N59" s="156"/>
      <c r="O59" s="156"/>
      <c r="P59" s="156"/>
      <c r="Q59" s="156"/>
      <c r="R59" s="156"/>
      <c r="S59" s="156"/>
      <c r="T59" s="156"/>
      <c r="U59" s="156"/>
      <c r="V59" s="156"/>
      <c r="W59" s="156"/>
      <c r="X59" s="156"/>
      <c r="Y59" s="156"/>
      <c r="Z59" s="156"/>
    </row>
    <row r="60" spans="1:26" ht="15.75" customHeight="1">
      <c r="A60" s="174">
        <v>43</v>
      </c>
      <c r="B60" s="160">
        <f t="shared" si="8"/>
        <v>4</v>
      </c>
      <c r="C60" s="162">
        <f t="shared" si="3"/>
        <v>8755.1961510651618</v>
      </c>
      <c r="D60" s="162">
        <f t="shared" si="5"/>
        <v>680.42067094030392</v>
      </c>
      <c r="E60" s="162">
        <f t="shared" si="6"/>
        <v>9435.616822005466</v>
      </c>
      <c r="F60" s="175">
        <f t="shared" si="7"/>
        <v>154545.76487460776</v>
      </c>
      <c r="G60" s="156"/>
      <c r="H60" s="156"/>
      <c r="I60" s="156"/>
      <c r="J60" s="156"/>
      <c r="K60" s="156"/>
      <c r="L60" s="156"/>
      <c r="M60" s="156"/>
      <c r="N60" s="156"/>
      <c r="O60" s="156"/>
      <c r="P60" s="156"/>
      <c r="Q60" s="156"/>
      <c r="R60" s="156"/>
      <c r="S60" s="156"/>
      <c r="T60" s="156"/>
      <c r="U60" s="156"/>
      <c r="V60" s="156"/>
      <c r="W60" s="156"/>
      <c r="X60" s="156"/>
      <c r="Y60" s="156"/>
      <c r="Z60" s="156"/>
    </row>
    <row r="61" spans="1:26" ht="15.75" customHeight="1">
      <c r="A61" s="174">
        <v>44</v>
      </c>
      <c r="B61" s="160">
        <f t="shared" si="8"/>
        <v>4</v>
      </c>
      <c r="C61" s="162">
        <f t="shared" si="3"/>
        <v>8791.6761350279339</v>
      </c>
      <c r="D61" s="162">
        <f t="shared" si="5"/>
        <v>643.94068697753232</v>
      </c>
      <c r="E61" s="162">
        <f t="shared" si="6"/>
        <v>9435.616822005466</v>
      </c>
      <c r="F61" s="175">
        <f t="shared" si="7"/>
        <v>145754.08873957983</v>
      </c>
      <c r="G61" s="156"/>
      <c r="H61" s="156"/>
      <c r="I61" s="156"/>
      <c r="J61" s="156"/>
      <c r="K61" s="156"/>
      <c r="L61" s="156"/>
      <c r="M61" s="156"/>
      <c r="N61" s="156"/>
      <c r="O61" s="156"/>
      <c r="P61" s="156"/>
      <c r="Q61" s="156"/>
      <c r="R61" s="156"/>
      <c r="S61" s="156"/>
      <c r="T61" s="156"/>
      <c r="U61" s="156"/>
      <c r="V61" s="156"/>
      <c r="W61" s="156"/>
      <c r="X61" s="156"/>
      <c r="Y61" s="156"/>
      <c r="Z61" s="156"/>
    </row>
    <row r="62" spans="1:26" ht="15.75" customHeight="1">
      <c r="A62" s="174">
        <v>45</v>
      </c>
      <c r="B62" s="160">
        <f t="shared" si="8"/>
        <v>4</v>
      </c>
      <c r="C62" s="162">
        <f t="shared" si="3"/>
        <v>8828.3081189238837</v>
      </c>
      <c r="D62" s="162">
        <f t="shared" si="5"/>
        <v>607.30870308158262</v>
      </c>
      <c r="E62" s="162">
        <f t="shared" si="6"/>
        <v>9435.616822005466</v>
      </c>
      <c r="F62" s="175">
        <f t="shared" si="7"/>
        <v>136925.78062065595</v>
      </c>
      <c r="G62" s="156"/>
      <c r="H62" s="156"/>
      <c r="I62" s="156"/>
      <c r="J62" s="156"/>
      <c r="K62" s="156"/>
      <c r="L62" s="156"/>
      <c r="M62" s="156"/>
      <c r="N62" s="156"/>
      <c r="O62" s="156"/>
      <c r="P62" s="156"/>
      <c r="Q62" s="156"/>
      <c r="R62" s="156"/>
      <c r="S62" s="156"/>
      <c r="T62" s="156"/>
      <c r="U62" s="156"/>
      <c r="V62" s="156"/>
      <c r="W62" s="156"/>
      <c r="X62" s="156"/>
      <c r="Y62" s="156"/>
      <c r="Z62" s="156"/>
    </row>
    <row r="63" spans="1:26" ht="15.75" customHeight="1">
      <c r="A63" s="174">
        <v>46</v>
      </c>
      <c r="B63" s="160">
        <f t="shared" si="8"/>
        <v>4</v>
      </c>
      <c r="C63" s="162">
        <f t="shared" si="3"/>
        <v>8865.092736086066</v>
      </c>
      <c r="D63" s="162">
        <f t="shared" si="5"/>
        <v>570.52408591939979</v>
      </c>
      <c r="E63" s="162">
        <f t="shared" si="6"/>
        <v>9435.616822005466</v>
      </c>
      <c r="F63" s="175">
        <f t="shared" si="7"/>
        <v>128060.68788456988</v>
      </c>
      <c r="G63" s="156"/>
      <c r="H63" s="156"/>
      <c r="I63" s="156"/>
      <c r="J63" s="156"/>
      <c r="K63" s="156"/>
      <c r="L63" s="156"/>
      <c r="M63" s="156"/>
      <c r="N63" s="156"/>
      <c r="O63" s="156"/>
      <c r="P63" s="156"/>
      <c r="Q63" s="156"/>
      <c r="R63" s="156"/>
      <c r="S63" s="156"/>
      <c r="T63" s="156"/>
      <c r="U63" s="156"/>
      <c r="V63" s="156"/>
      <c r="W63" s="156"/>
      <c r="X63" s="156"/>
      <c r="Y63" s="156"/>
      <c r="Z63" s="156"/>
    </row>
    <row r="64" spans="1:26" ht="15.75" customHeight="1">
      <c r="A64" s="174">
        <v>47</v>
      </c>
      <c r="B64" s="160">
        <f t="shared" si="8"/>
        <v>4</v>
      </c>
      <c r="C64" s="162">
        <f t="shared" si="3"/>
        <v>8902.0306224864253</v>
      </c>
      <c r="D64" s="162">
        <f t="shared" si="5"/>
        <v>533.5861995190412</v>
      </c>
      <c r="E64" s="162">
        <f t="shared" si="6"/>
        <v>9435.616822005466</v>
      </c>
      <c r="F64" s="175">
        <f t="shared" si="7"/>
        <v>119158.65726208346</v>
      </c>
      <c r="G64" s="156"/>
      <c r="H64" s="156"/>
      <c r="I64" s="156"/>
      <c r="J64" s="156"/>
      <c r="K64" s="156"/>
      <c r="L64" s="156"/>
      <c r="M64" s="156"/>
      <c r="N64" s="156"/>
      <c r="O64" s="156"/>
      <c r="P64" s="156"/>
      <c r="Q64" s="156"/>
      <c r="R64" s="156"/>
      <c r="S64" s="156"/>
      <c r="T64" s="156"/>
      <c r="U64" s="156"/>
      <c r="V64" s="156"/>
      <c r="W64" s="156"/>
      <c r="X64" s="156"/>
      <c r="Y64" s="156"/>
      <c r="Z64" s="156"/>
    </row>
    <row r="65" spans="1:26" ht="15.75" customHeight="1">
      <c r="A65" s="174">
        <v>48</v>
      </c>
      <c r="B65" s="160">
        <f t="shared" si="8"/>
        <v>4</v>
      </c>
      <c r="C65" s="162">
        <f t="shared" si="3"/>
        <v>8939.1224167467844</v>
      </c>
      <c r="D65" s="162">
        <f t="shared" si="5"/>
        <v>496.49440525868107</v>
      </c>
      <c r="E65" s="162">
        <f t="shared" si="6"/>
        <v>9435.616822005466</v>
      </c>
      <c r="F65" s="175">
        <f t="shared" si="7"/>
        <v>110219.53484533668</v>
      </c>
      <c r="G65" s="156"/>
      <c r="H65" s="156"/>
      <c r="I65" s="156"/>
      <c r="J65" s="156"/>
      <c r="K65" s="156"/>
      <c r="L65" s="156"/>
      <c r="M65" s="156"/>
      <c r="N65" s="156"/>
      <c r="O65" s="156"/>
      <c r="P65" s="156"/>
      <c r="Q65" s="156"/>
      <c r="R65" s="156"/>
      <c r="S65" s="156"/>
      <c r="T65" s="156"/>
      <c r="U65" s="156"/>
      <c r="V65" s="156"/>
      <c r="W65" s="156"/>
      <c r="X65" s="156"/>
      <c r="Y65" s="156"/>
      <c r="Z65" s="156"/>
    </row>
    <row r="66" spans="1:26" ht="15.75" customHeight="1">
      <c r="A66" s="174">
        <v>49</v>
      </c>
      <c r="B66" s="160">
        <f t="shared" si="8"/>
        <v>5</v>
      </c>
      <c r="C66" s="162">
        <f t="shared" si="3"/>
        <v>8976.3687601498968</v>
      </c>
      <c r="D66" s="162">
        <f t="shared" si="5"/>
        <v>459.24806185556946</v>
      </c>
      <c r="E66" s="162">
        <f t="shared" si="6"/>
        <v>9435.616822005466</v>
      </c>
      <c r="F66" s="175">
        <f t="shared" si="7"/>
        <v>101243.16608518678</v>
      </c>
      <c r="G66" s="156"/>
      <c r="H66" s="156"/>
      <c r="I66" s="156"/>
      <c r="J66" s="156"/>
      <c r="K66" s="156"/>
      <c r="L66" s="156"/>
      <c r="M66" s="156"/>
      <c r="N66" s="156"/>
      <c r="O66" s="156"/>
      <c r="P66" s="156"/>
      <c r="Q66" s="156"/>
      <c r="R66" s="156"/>
      <c r="S66" s="156"/>
      <c r="T66" s="156"/>
      <c r="U66" s="156"/>
      <c r="V66" s="156"/>
      <c r="W66" s="156"/>
      <c r="X66" s="156"/>
      <c r="Y66" s="156"/>
      <c r="Z66" s="156"/>
    </row>
    <row r="67" spans="1:26" ht="15.75" customHeight="1">
      <c r="A67" s="174">
        <v>50</v>
      </c>
      <c r="B67" s="160">
        <f t="shared" si="8"/>
        <v>5</v>
      </c>
      <c r="C67" s="162">
        <f t="shared" si="3"/>
        <v>9013.7702966505203</v>
      </c>
      <c r="D67" s="162">
        <f t="shared" si="5"/>
        <v>421.8465253549449</v>
      </c>
      <c r="E67" s="162">
        <f t="shared" si="6"/>
        <v>9435.616822005466</v>
      </c>
      <c r="F67" s="175">
        <f t="shared" si="7"/>
        <v>92229.395788536262</v>
      </c>
      <c r="G67" s="156"/>
      <c r="H67" s="156"/>
      <c r="I67" s="156"/>
      <c r="J67" s="156"/>
      <c r="K67" s="156"/>
      <c r="L67" s="156"/>
      <c r="M67" s="156"/>
      <c r="N67" s="156"/>
      <c r="O67" s="156"/>
      <c r="P67" s="156"/>
      <c r="Q67" s="156"/>
      <c r="R67" s="156"/>
      <c r="S67" s="156"/>
      <c r="T67" s="156"/>
      <c r="U67" s="156"/>
      <c r="V67" s="156"/>
      <c r="W67" s="156"/>
      <c r="X67" s="156"/>
      <c r="Y67" s="156"/>
      <c r="Z67" s="156"/>
    </row>
    <row r="68" spans="1:26" ht="15.75" customHeight="1">
      <c r="A68" s="174">
        <v>51</v>
      </c>
      <c r="B68" s="160">
        <f t="shared" si="8"/>
        <v>5</v>
      </c>
      <c r="C68" s="162">
        <f t="shared" si="3"/>
        <v>9051.3276728865658</v>
      </c>
      <c r="D68" s="162">
        <f t="shared" si="5"/>
        <v>384.28914911890109</v>
      </c>
      <c r="E68" s="162">
        <f t="shared" si="6"/>
        <v>9435.616822005466</v>
      </c>
      <c r="F68" s="175">
        <f t="shared" si="7"/>
        <v>83178.068115649701</v>
      </c>
      <c r="G68" s="156"/>
      <c r="H68" s="156"/>
      <c r="I68" s="156"/>
      <c r="J68" s="156"/>
      <c r="K68" s="156"/>
      <c r="L68" s="156"/>
      <c r="M68" s="156"/>
      <c r="N68" s="156"/>
      <c r="O68" s="156"/>
      <c r="P68" s="156"/>
      <c r="Q68" s="156"/>
      <c r="R68" s="156"/>
      <c r="S68" s="156"/>
      <c r="T68" s="156"/>
      <c r="U68" s="156"/>
      <c r="V68" s="156"/>
      <c r="W68" s="156"/>
      <c r="X68" s="156"/>
      <c r="Y68" s="156"/>
      <c r="Z68" s="156"/>
    </row>
    <row r="69" spans="1:26" ht="15.75" customHeight="1">
      <c r="A69" s="174">
        <v>52</v>
      </c>
      <c r="B69" s="160">
        <f t="shared" si="8"/>
        <v>5</v>
      </c>
      <c r="C69" s="162">
        <f t="shared" si="3"/>
        <v>9089.0415381902585</v>
      </c>
      <c r="D69" s="162">
        <f t="shared" si="5"/>
        <v>346.57528381520706</v>
      </c>
      <c r="E69" s="162">
        <f t="shared" si="6"/>
        <v>9435.616822005466</v>
      </c>
      <c r="F69" s="175">
        <f t="shared" si="7"/>
        <v>74089.026577459445</v>
      </c>
      <c r="G69" s="156"/>
      <c r="H69" s="156"/>
      <c r="I69" s="156"/>
      <c r="J69" s="156"/>
      <c r="K69" s="156"/>
      <c r="L69" s="156"/>
      <c r="M69" s="156"/>
      <c r="N69" s="156"/>
      <c r="O69" s="156"/>
      <c r="P69" s="156"/>
      <c r="Q69" s="156"/>
      <c r="R69" s="156"/>
      <c r="S69" s="156"/>
      <c r="T69" s="156"/>
      <c r="U69" s="156"/>
      <c r="V69" s="156"/>
      <c r="W69" s="156"/>
      <c r="X69" s="156"/>
      <c r="Y69" s="156"/>
      <c r="Z69" s="156"/>
    </row>
    <row r="70" spans="1:26" ht="15.75" customHeight="1">
      <c r="A70" s="174">
        <v>53</v>
      </c>
      <c r="B70" s="160">
        <f t="shared" si="8"/>
        <v>5</v>
      </c>
      <c r="C70" s="162">
        <f t="shared" si="3"/>
        <v>9126.912544599385</v>
      </c>
      <c r="D70" s="162">
        <f t="shared" si="5"/>
        <v>308.70427740608102</v>
      </c>
      <c r="E70" s="162">
        <f t="shared" si="6"/>
        <v>9435.616822005466</v>
      </c>
      <c r="F70" s="175">
        <f t="shared" si="7"/>
        <v>64962.11403286006</v>
      </c>
      <c r="G70" s="156"/>
      <c r="H70" s="156"/>
      <c r="I70" s="156"/>
      <c r="J70" s="156"/>
      <c r="K70" s="156"/>
      <c r="L70" s="156"/>
      <c r="M70" s="156"/>
      <c r="N70" s="156"/>
      <c r="O70" s="156"/>
      <c r="P70" s="156"/>
      <c r="Q70" s="156"/>
      <c r="R70" s="156"/>
      <c r="S70" s="156"/>
      <c r="T70" s="156"/>
      <c r="U70" s="156"/>
      <c r="V70" s="156"/>
      <c r="W70" s="156"/>
      <c r="X70" s="156"/>
      <c r="Y70" s="156"/>
      <c r="Z70" s="156"/>
    </row>
    <row r="71" spans="1:26" ht="15.75" customHeight="1">
      <c r="A71" s="174">
        <v>54</v>
      </c>
      <c r="B71" s="160">
        <f t="shared" si="8"/>
        <v>5</v>
      </c>
      <c r="C71" s="162">
        <f t="shared" si="3"/>
        <v>9164.9413468685489</v>
      </c>
      <c r="D71" s="162">
        <f t="shared" si="5"/>
        <v>270.67547513691693</v>
      </c>
      <c r="E71" s="162">
        <f t="shared" si="6"/>
        <v>9435.616822005466</v>
      </c>
      <c r="F71" s="175">
        <f t="shared" si="7"/>
        <v>55797.172685991507</v>
      </c>
      <c r="G71" s="156"/>
      <c r="H71" s="156"/>
      <c r="I71" s="156"/>
      <c r="J71" s="156"/>
      <c r="K71" s="156"/>
      <c r="L71" s="156"/>
      <c r="M71" s="156"/>
      <c r="N71" s="156"/>
      <c r="O71" s="156"/>
      <c r="P71" s="156"/>
      <c r="Q71" s="156"/>
      <c r="R71" s="156"/>
      <c r="S71" s="156"/>
      <c r="T71" s="156"/>
      <c r="U71" s="156"/>
      <c r="V71" s="156"/>
      <c r="W71" s="156"/>
      <c r="X71" s="156"/>
      <c r="Y71" s="156"/>
      <c r="Z71" s="156"/>
    </row>
    <row r="72" spans="1:26" ht="15.75" customHeight="1">
      <c r="A72" s="174">
        <v>55</v>
      </c>
      <c r="B72" s="160">
        <f t="shared" si="8"/>
        <v>5</v>
      </c>
      <c r="C72" s="162">
        <f t="shared" si="3"/>
        <v>9203.1286024805013</v>
      </c>
      <c r="D72" s="162">
        <f t="shared" si="5"/>
        <v>232.48821952496462</v>
      </c>
      <c r="E72" s="162">
        <f t="shared" si="6"/>
        <v>9435.616822005466</v>
      </c>
      <c r="F72" s="175">
        <f t="shared" si="7"/>
        <v>46594.044083511006</v>
      </c>
      <c r="G72" s="156"/>
      <c r="H72" s="156"/>
      <c r="I72" s="156"/>
      <c r="J72" s="156"/>
      <c r="K72" s="156"/>
      <c r="L72" s="156"/>
      <c r="M72" s="156"/>
      <c r="N72" s="156"/>
      <c r="O72" s="156"/>
      <c r="P72" s="156"/>
      <c r="Q72" s="156"/>
      <c r="R72" s="156"/>
      <c r="S72" s="156"/>
      <c r="T72" s="156"/>
      <c r="U72" s="156"/>
      <c r="V72" s="156"/>
      <c r="W72" s="156"/>
      <c r="X72" s="156"/>
      <c r="Y72" s="156"/>
      <c r="Z72" s="156"/>
    </row>
    <row r="73" spans="1:26" ht="15.75" customHeight="1">
      <c r="A73" s="174">
        <v>56</v>
      </c>
      <c r="B73" s="160">
        <f t="shared" si="8"/>
        <v>5</v>
      </c>
      <c r="C73" s="162">
        <f t="shared" si="3"/>
        <v>9241.4749716575043</v>
      </c>
      <c r="D73" s="162">
        <f t="shared" si="5"/>
        <v>194.14185034796253</v>
      </c>
      <c r="E73" s="162">
        <f t="shared" si="6"/>
        <v>9435.616822005466</v>
      </c>
      <c r="F73" s="175">
        <f t="shared" si="7"/>
        <v>37352.569111853503</v>
      </c>
      <c r="G73" s="156"/>
      <c r="H73" s="156"/>
      <c r="I73" s="156"/>
      <c r="J73" s="156"/>
      <c r="K73" s="156"/>
      <c r="L73" s="156"/>
      <c r="M73" s="156"/>
      <c r="N73" s="156"/>
      <c r="O73" s="156"/>
      <c r="P73" s="156"/>
      <c r="Q73" s="156"/>
      <c r="R73" s="156"/>
      <c r="S73" s="156"/>
      <c r="T73" s="156"/>
      <c r="U73" s="156"/>
      <c r="V73" s="156"/>
      <c r="W73" s="156"/>
      <c r="X73" s="156"/>
      <c r="Y73" s="156"/>
      <c r="Z73" s="156"/>
    </row>
    <row r="74" spans="1:26" ht="15.75" customHeight="1">
      <c r="A74" s="174">
        <v>57</v>
      </c>
      <c r="B74" s="160">
        <f t="shared" si="8"/>
        <v>5</v>
      </c>
      <c r="C74" s="162">
        <f t="shared" si="3"/>
        <v>9279.981117372743</v>
      </c>
      <c r="D74" s="162">
        <f t="shared" si="5"/>
        <v>155.63570463272293</v>
      </c>
      <c r="E74" s="162">
        <f t="shared" si="6"/>
        <v>9435.616822005466</v>
      </c>
      <c r="F74" s="175">
        <f t="shared" si="7"/>
        <v>28072.58799448076</v>
      </c>
      <c r="G74" s="156"/>
      <c r="H74" s="156"/>
      <c r="I74" s="156"/>
      <c r="J74" s="156"/>
      <c r="K74" s="156"/>
      <c r="L74" s="156"/>
      <c r="M74" s="156"/>
      <c r="N74" s="156"/>
      <c r="O74" s="156"/>
      <c r="P74" s="156"/>
      <c r="Q74" s="156"/>
      <c r="R74" s="156"/>
      <c r="S74" s="156"/>
      <c r="T74" s="156"/>
      <c r="U74" s="156"/>
      <c r="V74" s="156"/>
      <c r="W74" s="156"/>
      <c r="X74" s="156"/>
      <c r="Y74" s="156"/>
      <c r="Z74" s="156"/>
    </row>
    <row r="75" spans="1:26" ht="15.75" customHeight="1">
      <c r="A75" s="174">
        <v>58</v>
      </c>
      <c r="B75" s="160">
        <f t="shared" si="8"/>
        <v>5</v>
      </c>
      <c r="C75" s="162">
        <f t="shared" si="3"/>
        <v>9318.6477053617964</v>
      </c>
      <c r="D75" s="162">
        <f t="shared" si="5"/>
        <v>116.96911664366984</v>
      </c>
      <c r="E75" s="162">
        <f t="shared" si="6"/>
        <v>9435.616822005466</v>
      </c>
      <c r="F75" s="175">
        <f t="shared" si="7"/>
        <v>18753.940289118964</v>
      </c>
      <c r="G75" s="156"/>
      <c r="H75" s="156"/>
      <c r="I75" s="156"/>
      <c r="J75" s="156"/>
      <c r="K75" s="156"/>
      <c r="L75" s="156"/>
      <c r="M75" s="156"/>
      <c r="N75" s="156"/>
      <c r="O75" s="156"/>
      <c r="P75" s="156"/>
      <c r="Q75" s="156"/>
      <c r="R75" s="156"/>
      <c r="S75" s="156"/>
      <c r="T75" s="156"/>
      <c r="U75" s="156"/>
      <c r="V75" s="156"/>
      <c r="W75" s="156"/>
      <c r="X75" s="156"/>
      <c r="Y75" s="156"/>
      <c r="Z75" s="156"/>
    </row>
    <row r="76" spans="1:26" ht="15.75" customHeight="1">
      <c r="A76" s="174">
        <v>59</v>
      </c>
      <c r="B76" s="160">
        <f t="shared" si="8"/>
        <v>5</v>
      </c>
      <c r="C76" s="162">
        <f t="shared" si="3"/>
        <v>9357.4754041341366</v>
      </c>
      <c r="D76" s="162">
        <f t="shared" si="5"/>
        <v>78.141417871329011</v>
      </c>
      <c r="E76" s="162">
        <f t="shared" si="6"/>
        <v>9435.616822005466</v>
      </c>
      <c r="F76" s="175">
        <f t="shared" si="7"/>
        <v>9396.4648849848272</v>
      </c>
      <c r="G76" s="156"/>
      <c r="H76" s="156"/>
      <c r="I76" s="156"/>
      <c r="J76" s="156"/>
      <c r="K76" s="156"/>
      <c r="L76" s="156"/>
      <c r="M76" s="156"/>
      <c r="N76" s="156"/>
      <c r="O76" s="156"/>
      <c r="P76" s="156"/>
      <c r="Q76" s="156"/>
      <c r="R76" s="156"/>
      <c r="S76" s="156"/>
      <c r="T76" s="156"/>
      <c r="U76" s="156"/>
      <c r="V76" s="156"/>
      <c r="W76" s="156"/>
      <c r="X76" s="156"/>
      <c r="Y76" s="156"/>
      <c r="Z76" s="156"/>
    </row>
    <row r="77" spans="1:26" ht="15.75" customHeight="1">
      <c r="A77" s="174">
        <v>60</v>
      </c>
      <c r="B77" s="160">
        <f t="shared" si="8"/>
        <v>5</v>
      </c>
      <c r="C77" s="162">
        <f t="shared" si="3"/>
        <v>9396.4648849846963</v>
      </c>
      <c r="D77" s="162">
        <f t="shared" si="5"/>
        <v>39.151937020770113</v>
      </c>
      <c r="E77" s="162">
        <f t="shared" si="6"/>
        <v>9435.616822005466</v>
      </c>
      <c r="F77" s="175">
        <f t="shared" si="7"/>
        <v>1.3096723705530167E-10</v>
      </c>
      <c r="G77" s="156"/>
      <c r="H77" s="156"/>
      <c r="I77" s="156"/>
      <c r="J77" s="156"/>
      <c r="K77" s="156"/>
      <c r="L77" s="156"/>
      <c r="M77" s="156"/>
      <c r="N77" s="156"/>
      <c r="O77" s="156"/>
      <c r="P77" s="156"/>
      <c r="Q77" s="156"/>
      <c r="R77" s="156"/>
      <c r="S77" s="156"/>
      <c r="T77" s="156"/>
      <c r="U77" s="156"/>
      <c r="V77" s="156"/>
      <c r="W77" s="156"/>
      <c r="X77" s="156"/>
      <c r="Y77" s="156"/>
      <c r="Z77" s="156"/>
    </row>
    <row r="78" spans="1:26" ht="15.75" customHeight="1">
      <c r="A78" s="174">
        <v>61</v>
      </c>
      <c r="B78" s="160">
        <f t="shared" si="8"/>
        <v>6</v>
      </c>
      <c r="C78" s="162">
        <f t="shared" si="3"/>
        <v>-5.4569682106375692E-13</v>
      </c>
      <c r="D78" s="162">
        <f t="shared" si="5"/>
        <v>5.4569682106375692E-13</v>
      </c>
      <c r="E78" s="162">
        <f t="shared" si="6"/>
        <v>0</v>
      </c>
      <c r="F78" s="175">
        <f t="shared" si="7"/>
        <v>1.3151293387636542E-10</v>
      </c>
      <c r="G78" s="156"/>
      <c r="H78" s="156"/>
      <c r="I78" s="156"/>
      <c r="J78" s="156"/>
      <c r="K78" s="156"/>
      <c r="L78" s="156"/>
      <c r="M78" s="156"/>
      <c r="N78" s="156"/>
      <c r="O78" s="156"/>
      <c r="P78" s="156"/>
      <c r="Q78" s="156"/>
      <c r="R78" s="156"/>
      <c r="S78" s="156"/>
      <c r="T78" s="156"/>
      <c r="U78" s="156"/>
      <c r="V78" s="156"/>
      <c r="W78" s="156"/>
      <c r="X78" s="156"/>
      <c r="Y78" s="156"/>
      <c r="Z78" s="156"/>
    </row>
    <row r="79" spans="1:26" ht="15.75" customHeight="1">
      <c r="A79" s="174">
        <v>62</v>
      </c>
      <c r="B79" s="160">
        <f t="shared" si="8"/>
        <v>6</v>
      </c>
      <c r="C79" s="162">
        <f t="shared" si="3"/>
        <v>-5.4797055781818919E-13</v>
      </c>
      <c r="D79" s="162">
        <f t="shared" si="5"/>
        <v>5.4797055781818919E-13</v>
      </c>
      <c r="E79" s="162">
        <f t="shared" si="6"/>
        <v>0</v>
      </c>
      <c r="F79" s="175">
        <f t="shared" si="7"/>
        <v>1.320609044341836E-10</v>
      </c>
      <c r="G79" s="156"/>
      <c r="H79" s="156"/>
      <c r="I79" s="156"/>
      <c r="J79" s="156"/>
      <c r="K79" s="156"/>
      <c r="L79" s="156"/>
      <c r="M79" s="156"/>
      <c r="N79" s="156"/>
      <c r="O79" s="156"/>
      <c r="P79" s="156"/>
      <c r="Q79" s="156"/>
      <c r="R79" s="156"/>
      <c r="S79" s="156"/>
      <c r="T79" s="156"/>
      <c r="U79" s="156"/>
      <c r="V79" s="156"/>
      <c r="W79" s="156"/>
      <c r="X79" s="156"/>
      <c r="Y79" s="156"/>
      <c r="Z79" s="156"/>
    </row>
    <row r="80" spans="1:26" ht="15.75" customHeight="1">
      <c r="A80" s="174">
        <v>63</v>
      </c>
      <c r="B80" s="160">
        <f t="shared" si="8"/>
        <v>6</v>
      </c>
      <c r="C80" s="162">
        <f t="shared" si="3"/>
        <v>-5.5025376847576495E-13</v>
      </c>
      <c r="D80" s="162">
        <f t="shared" si="5"/>
        <v>5.5025376847576495E-13</v>
      </c>
      <c r="E80" s="162">
        <f t="shared" si="6"/>
        <v>0</v>
      </c>
      <c r="F80" s="175">
        <f t="shared" si="7"/>
        <v>1.3261115820265936E-10</v>
      </c>
      <c r="G80" s="156"/>
      <c r="H80" s="156"/>
      <c r="I80" s="156"/>
      <c r="J80" s="156"/>
      <c r="K80" s="156"/>
      <c r="L80" s="156"/>
      <c r="M80" s="156"/>
      <c r="N80" s="156"/>
      <c r="O80" s="156"/>
      <c r="P80" s="156"/>
      <c r="Q80" s="156"/>
      <c r="R80" s="156"/>
      <c r="S80" s="156"/>
      <c r="T80" s="156"/>
      <c r="U80" s="156"/>
      <c r="V80" s="156"/>
      <c r="W80" s="156"/>
      <c r="X80" s="156"/>
      <c r="Y80" s="156"/>
      <c r="Z80" s="156"/>
    </row>
    <row r="81" spans="1:26" ht="15.75" customHeight="1">
      <c r="A81" s="174">
        <v>64</v>
      </c>
      <c r="B81" s="160">
        <f t="shared" si="8"/>
        <v>6</v>
      </c>
      <c r="C81" s="162">
        <f t="shared" si="3"/>
        <v>-5.5254649251108064E-13</v>
      </c>
      <c r="D81" s="162">
        <f t="shared" si="5"/>
        <v>5.5254649251108064E-13</v>
      </c>
      <c r="E81" s="162">
        <f t="shared" si="6"/>
        <v>0</v>
      </c>
      <c r="F81" s="175">
        <f t="shared" si="7"/>
        <v>1.3316370469517045E-10</v>
      </c>
      <c r="G81" s="156"/>
      <c r="H81" s="156"/>
      <c r="I81" s="156"/>
      <c r="J81" s="156"/>
      <c r="K81" s="156"/>
      <c r="L81" s="156"/>
      <c r="M81" s="156"/>
      <c r="N81" s="156"/>
      <c r="O81" s="156"/>
      <c r="P81" s="156"/>
      <c r="Q81" s="156"/>
      <c r="R81" s="156"/>
      <c r="S81" s="156"/>
      <c r="T81" s="156"/>
      <c r="U81" s="156"/>
      <c r="V81" s="156"/>
      <c r="W81" s="156"/>
      <c r="X81" s="156"/>
      <c r="Y81" s="156"/>
      <c r="Z81" s="156"/>
    </row>
    <row r="82" spans="1:26" ht="15.75" customHeight="1">
      <c r="A82" s="174">
        <v>65</v>
      </c>
      <c r="B82" s="160">
        <f t="shared" si="8"/>
        <v>6</v>
      </c>
      <c r="C82" s="162">
        <f t="shared" si="3"/>
        <v>-5.5484876956321023E-13</v>
      </c>
      <c r="D82" s="162">
        <f t="shared" si="5"/>
        <v>5.5484876956321023E-13</v>
      </c>
      <c r="E82" s="162">
        <f t="shared" si="6"/>
        <v>0</v>
      </c>
      <c r="F82" s="175">
        <f t="shared" si="7"/>
        <v>1.3371855346473366E-10</v>
      </c>
      <c r="G82" s="156"/>
      <c r="H82" s="156"/>
      <c r="I82" s="156"/>
      <c r="J82" s="156"/>
      <c r="K82" s="156"/>
      <c r="L82" s="156"/>
      <c r="M82" s="156"/>
      <c r="N82" s="156"/>
      <c r="O82" s="156"/>
      <c r="P82" s="156"/>
      <c r="Q82" s="156"/>
      <c r="R82" s="156"/>
      <c r="S82" s="156"/>
      <c r="T82" s="156"/>
      <c r="U82" s="156"/>
      <c r="V82" s="156"/>
      <c r="W82" s="156"/>
      <c r="X82" s="156"/>
      <c r="Y82" s="156"/>
      <c r="Z82" s="156"/>
    </row>
    <row r="83" spans="1:26" ht="15.75" customHeight="1">
      <c r="A83" s="174">
        <v>66</v>
      </c>
      <c r="B83" s="160">
        <f t="shared" si="8"/>
        <v>6</v>
      </c>
      <c r="C83" s="162">
        <f t="shared" si="3"/>
        <v>-5.5716063943639022E-13</v>
      </c>
      <c r="D83" s="162">
        <f t="shared" si="5"/>
        <v>5.5716063943639022E-13</v>
      </c>
      <c r="E83" s="162">
        <f t="shared" si="6"/>
        <v>0</v>
      </c>
      <c r="F83" s="175">
        <f t="shared" si="7"/>
        <v>1.3427571410417005E-10</v>
      </c>
      <c r="G83" s="156"/>
      <c r="H83" s="156"/>
      <c r="I83" s="156"/>
      <c r="J83" s="156"/>
      <c r="K83" s="156"/>
      <c r="L83" s="156"/>
      <c r="M83" s="156"/>
      <c r="N83" s="156"/>
      <c r="O83" s="156"/>
      <c r="P83" s="156"/>
      <c r="Q83" s="156"/>
      <c r="R83" s="156"/>
      <c r="S83" s="156"/>
      <c r="T83" s="156"/>
      <c r="U83" s="156"/>
      <c r="V83" s="156"/>
      <c r="W83" s="156"/>
      <c r="X83" s="156"/>
      <c r="Y83" s="156"/>
      <c r="Z83" s="156"/>
    </row>
    <row r="84" spans="1:26" ht="15.75" customHeight="1">
      <c r="A84" s="174">
        <v>67</v>
      </c>
      <c r="B84" s="160">
        <f t="shared" si="8"/>
        <v>6</v>
      </c>
      <c r="C84" s="162">
        <f t="shared" si="3"/>
        <v>-5.5948214210070857E-13</v>
      </c>
      <c r="D84" s="162">
        <f t="shared" si="5"/>
        <v>5.5948214210070857E-13</v>
      </c>
      <c r="E84" s="162">
        <f t="shared" si="6"/>
        <v>0</v>
      </c>
      <c r="F84" s="175">
        <f t="shared" si="7"/>
        <v>1.3483519624627076E-10</v>
      </c>
      <c r="G84" s="156"/>
      <c r="H84" s="156"/>
      <c r="I84" s="156"/>
      <c r="J84" s="156"/>
      <c r="K84" s="156"/>
      <c r="L84" s="156"/>
      <c r="M84" s="156"/>
      <c r="N84" s="156"/>
      <c r="O84" s="156"/>
      <c r="P84" s="156"/>
      <c r="Q84" s="156"/>
      <c r="R84" s="156"/>
      <c r="S84" s="156"/>
      <c r="T84" s="156"/>
      <c r="U84" s="156"/>
      <c r="V84" s="156"/>
      <c r="W84" s="156"/>
      <c r="X84" s="156"/>
      <c r="Y84" s="156"/>
      <c r="Z84" s="156"/>
    </row>
    <row r="85" spans="1:26" ht="15.75" customHeight="1">
      <c r="A85" s="174">
        <v>68</v>
      </c>
      <c r="B85" s="160">
        <f t="shared" si="8"/>
        <v>6</v>
      </c>
      <c r="C85" s="162">
        <f t="shared" si="3"/>
        <v>-5.6181331769279482E-13</v>
      </c>
      <c r="D85" s="162">
        <f t="shared" si="5"/>
        <v>5.6181331769279482E-13</v>
      </c>
      <c r="E85" s="162">
        <f t="shared" si="6"/>
        <v>0</v>
      </c>
      <c r="F85" s="175">
        <f t="shared" si="7"/>
        <v>1.3539700956396356E-10</v>
      </c>
      <c r="G85" s="156"/>
      <c r="H85" s="156"/>
      <c r="I85" s="156"/>
      <c r="J85" s="156"/>
      <c r="K85" s="156"/>
      <c r="L85" s="156"/>
      <c r="M85" s="156"/>
      <c r="N85" s="156"/>
      <c r="O85" s="156"/>
      <c r="P85" s="156"/>
      <c r="Q85" s="156"/>
      <c r="R85" s="156"/>
      <c r="S85" s="156"/>
      <c r="T85" s="156"/>
      <c r="U85" s="156"/>
      <c r="V85" s="156"/>
      <c r="W85" s="156"/>
      <c r="X85" s="156"/>
      <c r="Y85" s="156"/>
      <c r="Z85" s="156"/>
    </row>
    <row r="86" spans="1:26" ht="15.75" customHeight="1">
      <c r="A86" s="174">
        <v>69</v>
      </c>
      <c r="B86" s="160">
        <f t="shared" si="8"/>
        <v>6</v>
      </c>
      <c r="C86" s="162">
        <f t="shared" si="3"/>
        <v>-5.6415420651651481E-13</v>
      </c>
      <c r="D86" s="162">
        <f t="shared" si="5"/>
        <v>5.6415420651651481E-13</v>
      </c>
      <c r="E86" s="162">
        <f t="shared" si="6"/>
        <v>0</v>
      </c>
      <c r="F86" s="175">
        <f t="shared" si="7"/>
        <v>1.3596116377048009E-10</v>
      </c>
      <c r="G86" s="156"/>
      <c r="H86" s="156"/>
      <c r="I86" s="156"/>
      <c r="J86" s="156"/>
      <c r="K86" s="156"/>
      <c r="L86" s="156"/>
      <c r="M86" s="156"/>
      <c r="N86" s="156"/>
      <c r="O86" s="156"/>
      <c r="P86" s="156"/>
      <c r="Q86" s="156"/>
      <c r="R86" s="156"/>
      <c r="S86" s="156"/>
      <c r="T86" s="156"/>
      <c r="U86" s="156"/>
      <c r="V86" s="156"/>
      <c r="W86" s="156"/>
      <c r="X86" s="156"/>
      <c r="Y86" s="156"/>
      <c r="Z86" s="156"/>
    </row>
    <row r="87" spans="1:26" ht="15.75" customHeight="1">
      <c r="A87" s="174">
        <v>70</v>
      </c>
      <c r="B87" s="160">
        <f t="shared" si="8"/>
        <v>6</v>
      </c>
      <c r="C87" s="162">
        <f t="shared" si="3"/>
        <v>-5.6650484904366706E-13</v>
      </c>
      <c r="D87" s="162">
        <f t="shared" si="5"/>
        <v>5.6650484904366706E-13</v>
      </c>
      <c r="E87" s="162">
        <f t="shared" si="6"/>
        <v>0</v>
      </c>
      <c r="F87" s="175">
        <f t="shared" si="7"/>
        <v>1.3652766861952376E-10</v>
      </c>
      <c r="G87" s="156"/>
      <c r="H87" s="156"/>
      <c r="I87" s="156"/>
      <c r="J87" s="156"/>
      <c r="K87" s="156"/>
      <c r="L87" s="156"/>
      <c r="M87" s="156"/>
      <c r="N87" s="156"/>
      <c r="O87" s="156"/>
      <c r="P87" s="156"/>
      <c r="Q87" s="156"/>
      <c r="R87" s="156"/>
      <c r="S87" s="156"/>
      <c r="T87" s="156"/>
      <c r="U87" s="156"/>
      <c r="V87" s="156"/>
      <c r="W87" s="156"/>
      <c r="X87" s="156"/>
      <c r="Y87" s="156"/>
      <c r="Z87" s="156"/>
    </row>
    <row r="88" spans="1:26" ht="15.75" customHeight="1">
      <c r="A88" s="174">
        <v>71</v>
      </c>
      <c r="B88" s="160">
        <f t="shared" si="8"/>
        <v>6</v>
      </c>
      <c r="C88" s="162">
        <f t="shared" si="3"/>
        <v>-5.6886528591468229E-13</v>
      </c>
      <c r="D88" s="162">
        <f t="shared" si="5"/>
        <v>5.6886528591468229E-13</v>
      </c>
      <c r="E88" s="162">
        <f t="shared" si="6"/>
        <v>0</v>
      </c>
      <c r="F88" s="175">
        <f t="shared" si="7"/>
        <v>1.3709653390543844E-10</v>
      </c>
      <c r="G88" s="156"/>
      <c r="H88" s="156"/>
      <c r="I88" s="156"/>
      <c r="J88" s="156"/>
      <c r="K88" s="156"/>
      <c r="L88" s="156"/>
      <c r="M88" s="156"/>
      <c r="N88" s="156"/>
      <c r="O88" s="156"/>
      <c r="P88" s="156"/>
      <c r="Q88" s="156"/>
      <c r="R88" s="156"/>
      <c r="S88" s="156"/>
      <c r="T88" s="156"/>
      <c r="U88" s="156"/>
      <c r="V88" s="156"/>
      <c r="W88" s="156"/>
      <c r="X88" s="156"/>
      <c r="Y88" s="156"/>
      <c r="Z88" s="156"/>
    </row>
    <row r="89" spans="1:26" ht="15.75" customHeight="1">
      <c r="A89" s="174">
        <v>72</v>
      </c>
      <c r="B89" s="160">
        <f t="shared" si="8"/>
        <v>6</v>
      </c>
      <c r="C89" s="162">
        <f t="shared" si="3"/>
        <v>-5.7123555793932683E-13</v>
      </c>
      <c r="D89" s="162">
        <f t="shared" si="5"/>
        <v>5.7123555793932683E-13</v>
      </c>
      <c r="E89" s="162">
        <f t="shared" si="6"/>
        <v>0</v>
      </c>
      <c r="F89" s="175">
        <f t="shared" si="7"/>
        <v>1.3766776946337776E-10</v>
      </c>
      <c r="G89" s="156"/>
      <c r="H89" s="156"/>
      <c r="I89" s="156"/>
      <c r="J89" s="156"/>
      <c r="K89" s="156"/>
      <c r="L89" s="156"/>
      <c r="M89" s="156"/>
      <c r="N89" s="156"/>
      <c r="O89" s="156"/>
      <c r="P89" s="156"/>
      <c r="Q89" s="156"/>
      <c r="R89" s="156"/>
      <c r="S89" s="156"/>
      <c r="T89" s="156"/>
      <c r="U89" s="156"/>
      <c r="V89" s="156"/>
      <c r="W89" s="156"/>
      <c r="X89" s="156"/>
      <c r="Y89" s="156"/>
      <c r="Z89" s="156"/>
    </row>
    <row r="90" spans="1:26" ht="15.75" customHeight="1">
      <c r="A90" s="174">
        <v>73</v>
      </c>
      <c r="B90" s="160">
        <f t="shared" si="8"/>
        <v>7</v>
      </c>
      <c r="C90" s="162">
        <f t="shared" si="3"/>
        <v>-5.7361570609740737E-13</v>
      </c>
      <c r="D90" s="162">
        <f t="shared" si="5"/>
        <v>5.7361570609740737E-13</v>
      </c>
      <c r="E90" s="162">
        <f t="shared" si="6"/>
        <v>0</v>
      </c>
      <c r="F90" s="175">
        <f t="shared" si="7"/>
        <v>1.3824138516947517E-10</v>
      </c>
      <c r="G90" s="156"/>
      <c r="H90" s="156"/>
      <c r="I90" s="156"/>
      <c r="J90" s="156"/>
      <c r="K90" s="156"/>
      <c r="L90" s="156"/>
      <c r="M90" s="156"/>
      <c r="N90" s="156"/>
      <c r="O90" s="156"/>
      <c r="P90" s="156"/>
      <c r="Q90" s="156"/>
      <c r="R90" s="156"/>
      <c r="S90" s="156"/>
      <c r="T90" s="156"/>
      <c r="U90" s="156"/>
      <c r="V90" s="156"/>
      <c r="W90" s="156"/>
      <c r="X90" s="156"/>
      <c r="Y90" s="156"/>
      <c r="Z90" s="156"/>
    </row>
    <row r="91" spans="1:26" ht="15.75" customHeight="1">
      <c r="A91" s="174">
        <v>74</v>
      </c>
      <c r="B91" s="160">
        <f t="shared" si="8"/>
        <v>7</v>
      </c>
      <c r="C91" s="162">
        <f t="shared" si="3"/>
        <v>-5.7600577153947988E-13</v>
      </c>
      <c r="D91" s="162">
        <f t="shared" si="5"/>
        <v>5.7600577153947988E-13</v>
      </c>
      <c r="E91" s="162">
        <f t="shared" si="6"/>
        <v>0</v>
      </c>
      <c r="F91" s="175">
        <f t="shared" si="7"/>
        <v>1.3881739094101465E-10</v>
      </c>
      <c r="G91" s="156"/>
      <c r="H91" s="156"/>
      <c r="I91" s="156"/>
      <c r="J91" s="156"/>
      <c r="K91" s="156"/>
      <c r="L91" s="156"/>
      <c r="M91" s="156"/>
      <c r="N91" s="156"/>
      <c r="O91" s="156"/>
      <c r="P91" s="156"/>
      <c r="Q91" s="156"/>
      <c r="R91" s="156"/>
      <c r="S91" s="156"/>
      <c r="T91" s="156"/>
      <c r="U91" s="156"/>
      <c r="V91" s="156"/>
      <c r="W91" s="156"/>
      <c r="X91" s="156"/>
      <c r="Y91" s="156"/>
      <c r="Z91" s="156"/>
    </row>
    <row r="92" spans="1:26" ht="15.75" customHeight="1">
      <c r="A92" s="174">
        <v>75</v>
      </c>
      <c r="B92" s="160">
        <f t="shared" si="8"/>
        <v>7</v>
      </c>
      <c r="C92" s="162">
        <f t="shared" si="3"/>
        <v>-5.7840579558756098E-13</v>
      </c>
      <c r="D92" s="162">
        <f t="shared" si="5"/>
        <v>5.7840579558756098E-13</v>
      </c>
      <c r="E92" s="162">
        <f t="shared" si="6"/>
        <v>0</v>
      </c>
      <c r="F92" s="175">
        <f t="shared" si="7"/>
        <v>1.393957967366022E-10</v>
      </c>
      <c r="G92" s="156"/>
      <c r="H92" s="156"/>
      <c r="I92" s="156"/>
      <c r="J92" s="156"/>
      <c r="K92" s="156"/>
      <c r="L92" s="156"/>
      <c r="M92" s="156"/>
      <c r="N92" s="156"/>
      <c r="O92" s="156"/>
      <c r="P92" s="156"/>
      <c r="Q92" s="156"/>
      <c r="R92" s="156"/>
      <c r="S92" s="156"/>
      <c r="T92" s="156"/>
      <c r="U92" s="156"/>
      <c r="V92" s="156"/>
      <c r="W92" s="156"/>
      <c r="X92" s="156"/>
      <c r="Y92" s="156"/>
      <c r="Z92" s="156"/>
    </row>
    <row r="93" spans="1:26" ht="15.75" customHeight="1">
      <c r="A93" s="174">
        <v>76</v>
      </c>
      <c r="B93" s="160">
        <f t="shared" si="8"/>
        <v>7</v>
      </c>
      <c r="C93" s="162">
        <f t="shared" si="3"/>
        <v>-5.8081581973584253E-13</v>
      </c>
      <c r="D93" s="162">
        <f t="shared" si="5"/>
        <v>5.8081581973584253E-13</v>
      </c>
      <c r="E93" s="162">
        <f t="shared" si="6"/>
        <v>0</v>
      </c>
      <c r="F93" s="175">
        <f t="shared" si="7"/>
        <v>1.3997661255633803E-10</v>
      </c>
      <c r="G93" s="156"/>
      <c r="H93" s="156"/>
      <c r="I93" s="156"/>
      <c r="J93" s="156"/>
      <c r="K93" s="156"/>
      <c r="L93" s="156"/>
      <c r="M93" s="156"/>
      <c r="N93" s="156"/>
      <c r="O93" s="156"/>
      <c r="P93" s="156"/>
      <c r="Q93" s="156"/>
      <c r="R93" s="156"/>
      <c r="S93" s="156"/>
      <c r="T93" s="156"/>
      <c r="U93" s="156"/>
      <c r="V93" s="156"/>
      <c r="W93" s="156"/>
      <c r="X93" s="156"/>
      <c r="Y93" s="156"/>
      <c r="Z93" s="156"/>
    </row>
    <row r="94" spans="1:26" ht="15.75" customHeight="1">
      <c r="A94" s="174">
        <v>77</v>
      </c>
      <c r="B94" s="160">
        <f t="shared" si="8"/>
        <v>7</v>
      </c>
      <c r="C94" s="162">
        <f t="shared" si="3"/>
        <v>-5.8323588565140844E-13</v>
      </c>
      <c r="D94" s="162">
        <f t="shared" si="5"/>
        <v>5.8323588565140844E-13</v>
      </c>
      <c r="E94" s="162">
        <f t="shared" si="6"/>
        <v>0</v>
      </c>
      <c r="F94" s="175">
        <f t="shared" si="7"/>
        <v>1.4055984844198943E-10</v>
      </c>
      <c r="G94" s="156"/>
      <c r="H94" s="156"/>
      <c r="I94" s="156"/>
      <c r="J94" s="156"/>
      <c r="K94" s="156"/>
      <c r="L94" s="156"/>
      <c r="M94" s="156"/>
      <c r="N94" s="156"/>
      <c r="O94" s="156"/>
      <c r="P94" s="156"/>
      <c r="Q94" s="156"/>
      <c r="R94" s="156"/>
      <c r="S94" s="156"/>
      <c r="T94" s="156"/>
      <c r="U94" s="156"/>
      <c r="V94" s="156"/>
      <c r="W94" s="156"/>
      <c r="X94" s="156"/>
      <c r="Y94" s="156"/>
      <c r="Z94" s="156"/>
    </row>
    <row r="95" spans="1:26" ht="15.75" customHeight="1">
      <c r="A95" s="174">
        <v>78</v>
      </c>
      <c r="B95" s="160">
        <f t="shared" si="8"/>
        <v>7</v>
      </c>
      <c r="C95" s="162">
        <f t="shared" si="3"/>
        <v>-5.8566603517495595E-13</v>
      </c>
      <c r="D95" s="162">
        <f t="shared" si="5"/>
        <v>5.8566603517495595E-13</v>
      </c>
      <c r="E95" s="162">
        <f t="shared" si="6"/>
        <v>0</v>
      </c>
      <c r="F95" s="175">
        <f t="shared" si="7"/>
        <v>1.4114551447716439E-10</v>
      </c>
      <c r="G95" s="156"/>
      <c r="H95" s="156"/>
      <c r="I95" s="156"/>
      <c r="J95" s="156"/>
      <c r="K95" s="156"/>
      <c r="L95" s="156"/>
      <c r="M95" s="156"/>
      <c r="N95" s="156"/>
      <c r="O95" s="156"/>
      <c r="P95" s="156"/>
      <c r="Q95" s="156"/>
      <c r="R95" s="156"/>
      <c r="S95" s="156"/>
      <c r="T95" s="156"/>
      <c r="U95" s="156"/>
      <c r="V95" s="156"/>
      <c r="W95" s="156"/>
      <c r="X95" s="156"/>
      <c r="Y95" s="156"/>
      <c r="Z95" s="156"/>
    </row>
    <row r="96" spans="1:26" ht="15.75" customHeight="1">
      <c r="A96" s="174">
        <v>79</v>
      </c>
      <c r="B96" s="160">
        <f t="shared" si="8"/>
        <v>7</v>
      </c>
      <c r="C96" s="162">
        <f t="shared" si="3"/>
        <v>-5.8810631032151827E-13</v>
      </c>
      <c r="D96" s="162">
        <f t="shared" si="5"/>
        <v>5.8810631032151827E-13</v>
      </c>
      <c r="E96" s="162">
        <f t="shared" si="6"/>
        <v>0</v>
      </c>
      <c r="F96" s="175">
        <f t="shared" si="7"/>
        <v>1.417336207874859E-10</v>
      </c>
      <c r="G96" s="156"/>
      <c r="H96" s="156"/>
      <c r="I96" s="156"/>
      <c r="J96" s="156"/>
      <c r="K96" s="156"/>
      <c r="L96" s="156"/>
      <c r="M96" s="156"/>
      <c r="N96" s="156"/>
      <c r="O96" s="156"/>
      <c r="P96" s="156"/>
      <c r="Q96" s="156"/>
      <c r="R96" s="156"/>
      <c r="S96" s="156"/>
      <c r="T96" s="156"/>
      <c r="U96" s="156"/>
      <c r="V96" s="156"/>
      <c r="W96" s="156"/>
      <c r="X96" s="156"/>
      <c r="Y96" s="156"/>
      <c r="Z96" s="156"/>
    </row>
    <row r="97" spans="1:26" ht="15.75" customHeight="1">
      <c r="A97" s="174">
        <v>80</v>
      </c>
      <c r="B97" s="160">
        <f t="shared" si="8"/>
        <v>7</v>
      </c>
      <c r="C97" s="162">
        <f t="shared" si="3"/>
        <v>-5.9055675328119123E-13</v>
      </c>
      <c r="D97" s="162">
        <f t="shared" si="5"/>
        <v>5.9055675328119123E-13</v>
      </c>
      <c r="E97" s="162">
        <f t="shared" si="6"/>
        <v>0</v>
      </c>
      <c r="F97" s="175">
        <f t="shared" si="7"/>
        <v>1.4232417754076708E-10</v>
      </c>
      <c r="G97" s="156"/>
      <c r="H97" s="156"/>
      <c r="I97" s="156"/>
      <c r="J97" s="156"/>
      <c r="K97" s="156"/>
      <c r="L97" s="156"/>
      <c r="M97" s="156"/>
      <c r="N97" s="156"/>
      <c r="O97" s="156"/>
      <c r="P97" s="156"/>
      <c r="Q97" s="156"/>
      <c r="R97" s="156"/>
      <c r="S97" s="156"/>
      <c r="T97" s="156"/>
      <c r="U97" s="156"/>
      <c r="V97" s="156"/>
      <c r="W97" s="156"/>
      <c r="X97" s="156"/>
      <c r="Y97" s="156"/>
      <c r="Z97" s="156"/>
    </row>
    <row r="98" spans="1:26" ht="15.75" customHeight="1">
      <c r="A98" s="174">
        <v>81</v>
      </c>
      <c r="B98" s="160">
        <f t="shared" si="8"/>
        <v>7</v>
      </c>
      <c r="C98" s="162">
        <f t="shared" si="3"/>
        <v>-5.9301740641986288E-13</v>
      </c>
      <c r="D98" s="162">
        <f t="shared" si="5"/>
        <v>5.9301740641986288E-13</v>
      </c>
      <c r="E98" s="162">
        <f t="shared" si="6"/>
        <v>0</v>
      </c>
      <c r="F98" s="175">
        <f t="shared" si="7"/>
        <v>1.4291719494718695E-10</v>
      </c>
      <c r="G98" s="156"/>
      <c r="H98" s="156"/>
      <c r="I98" s="156"/>
      <c r="J98" s="156"/>
      <c r="K98" s="156"/>
      <c r="L98" s="156"/>
      <c r="M98" s="156"/>
      <c r="N98" s="156"/>
      <c r="O98" s="156"/>
      <c r="P98" s="156"/>
      <c r="Q98" s="156"/>
      <c r="R98" s="156"/>
      <c r="S98" s="156"/>
      <c r="T98" s="156"/>
      <c r="U98" s="156"/>
      <c r="V98" s="156"/>
      <c r="W98" s="156"/>
      <c r="X98" s="156"/>
      <c r="Y98" s="156"/>
      <c r="Z98" s="156"/>
    </row>
    <row r="99" spans="1:26" ht="15.75" customHeight="1">
      <c r="A99" s="174">
        <v>82</v>
      </c>
      <c r="B99" s="160">
        <f t="shared" si="8"/>
        <v>7</v>
      </c>
      <c r="C99" s="162">
        <f t="shared" si="3"/>
        <v>-5.9548831227994558E-13</v>
      </c>
      <c r="D99" s="162">
        <f t="shared" si="5"/>
        <v>5.9548831227994558E-13</v>
      </c>
      <c r="E99" s="162">
        <f t="shared" si="6"/>
        <v>0</v>
      </c>
      <c r="F99" s="175">
        <f t="shared" si="7"/>
        <v>1.4351268325946689E-10</v>
      </c>
      <c r="G99" s="156"/>
      <c r="H99" s="156"/>
      <c r="I99" s="156"/>
      <c r="J99" s="156"/>
      <c r="K99" s="156"/>
      <c r="L99" s="156"/>
      <c r="M99" s="156"/>
      <c r="N99" s="156"/>
      <c r="O99" s="156"/>
      <c r="P99" s="156"/>
      <c r="Q99" s="156"/>
      <c r="R99" s="156"/>
      <c r="S99" s="156"/>
      <c r="T99" s="156"/>
      <c r="U99" s="156"/>
      <c r="V99" s="156"/>
      <c r="W99" s="156"/>
      <c r="X99" s="156"/>
      <c r="Y99" s="156"/>
      <c r="Z99" s="156"/>
    </row>
    <row r="100" spans="1:26" ht="15.75" customHeight="1">
      <c r="A100" s="174">
        <v>83</v>
      </c>
      <c r="B100" s="160">
        <f t="shared" si="8"/>
        <v>7</v>
      </c>
      <c r="C100" s="162">
        <f t="shared" si="3"/>
        <v>-5.9796951358111208E-13</v>
      </c>
      <c r="D100" s="162">
        <f t="shared" si="5"/>
        <v>5.9796951358111208E-13</v>
      </c>
      <c r="E100" s="162">
        <f t="shared" si="6"/>
        <v>0</v>
      </c>
      <c r="F100" s="175">
        <f t="shared" si="7"/>
        <v>1.44110652773048E-10</v>
      </c>
      <c r="G100" s="156"/>
      <c r="H100" s="156"/>
      <c r="I100" s="156"/>
      <c r="J100" s="156"/>
      <c r="K100" s="156"/>
      <c r="L100" s="156"/>
      <c r="M100" s="156"/>
      <c r="N100" s="156"/>
      <c r="O100" s="156"/>
      <c r="P100" s="156"/>
      <c r="Q100" s="156"/>
      <c r="R100" s="156"/>
      <c r="S100" s="156"/>
      <c r="T100" s="156"/>
      <c r="U100" s="156"/>
      <c r="V100" s="156"/>
      <c r="W100" s="156"/>
      <c r="X100" s="156"/>
      <c r="Y100" s="156"/>
      <c r="Z100" s="156"/>
    </row>
    <row r="101" spans="1:26" ht="15.75" customHeight="1">
      <c r="A101" s="174">
        <v>84</v>
      </c>
      <c r="B101" s="160">
        <f t="shared" si="8"/>
        <v>7</v>
      </c>
      <c r="C101" s="162">
        <f t="shared" si="3"/>
        <v>-6.0046105322103328E-13</v>
      </c>
      <c r="D101" s="162">
        <f t="shared" si="5"/>
        <v>6.0046105322103328E-13</v>
      </c>
      <c r="E101" s="162">
        <f t="shared" si="6"/>
        <v>0</v>
      </c>
      <c r="F101" s="175">
        <f t="shared" si="7"/>
        <v>1.4471111382626903E-10</v>
      </c>
      <c r="G101" s="156"/>
      <c r="H101" s="156"/>
      <c r="I101" s="156"/>
      <c r="J101" s="156"/>
      <c r="K101" s="156"/>
      <c r="L101" s="156"/>
      <c r="M101" s="156"/>
      <c r="N101" s="156"/>
      <c r="O101" s="156"/>
      <c r="P101" s="156"/>
      <c r="Q101" s="156"/>
      <c r="R101" s="156"/>
      <c r="S101" s="156"/>
      <c r="T101" s="156"/>
      <c r="U101" s="156"/>
      <c r="V101" s="156"/>
      <c r="W101" s="156"/>
      <c r="X101" s="156"/>
      <c r="Y101" s="156"/>
      <c r="Z101" s="156"/>
    </row>
    <row r="102" spans="1:26" ht="15.75" customHeight="1">
      <c r="A102" s="174">
        <v>85</v>
      </c>
      <c r="B102" s="160">
        <f t="shared" si="8"/>
        <v>8</v>
      </c>
      <c r="C102" s="162">
        <f t="shared" si="3"/>
        <v>-6.0296297427612093E-13</v>
      </c>
      <c r="D102" s="162">
        <f t="shared" si="5"/>
        <v>6.0296297427612093E-13</v>
      </c>
      <c r="E102" s="162">
        <f t="shared" si="6"/>
        <v>0</v>
      </c>
      <c r="F102" s="175">
        <f t="shared" si="7"/>
        <v>1.4531407680054515E-10</v>
      </c>
      <c r="G102" s="156"/>
      <c r="H102" s="156"/>
      <c r="I102" s="156"/>
      <c r="J102" s="156"/>
      <c r="K102" s="156"/>
      <c r="L102" s="156"/>
      <c r="M102" s="156"/>
      <c r="N102" s="156"/>
      <c r="O102" s="156"/>
      <c r="P102" s="156"/>
      <c r="Q102" s="156"/>
      <c r="R102" s="156"/>
      <c r="S102" s="156"/>
      <c r="T102" s="156"/>
      <c r="U102" s="156"/>
      <c r="V102" s="156"/>
      <c r="W102" s="156"/>
      <c r="X102" s="156"/>
      <c r="Y102" s="156"/>
      <c r="Z102" s="156"/>
    </row>
    <row r="103" spans="1:26" ht="15.75" customHeight="1">
      <c r="A103" s="174">
        <v>86</v>
      </c>
      <c r="B103" s="160">
        <f t="shared" si="8"/>
        <v>8</v>
      </c>
      <c r="C103" s="162">
        <f t="shared" si="3"/>
        <v>-6.0547532000227146E-13</v>
      </c>
      <c r="D103" s="162">
        <f t="shared" si="5"/>
        <v>6.0547532000227146E-13</v>
      </c>
      <c r="E103" s="162">
        <f t="shared" si="6"/>
        <v>0</v>
      </c>
      <c r="F103" s="175">
        <f t="shared" si="7"/>
        <v>1.4591955212054743E-10</v>
      </c>
      <c r="G103" s="156"/>
      <c r="H103" s="156"/>
      <c r="I103" s="156"/>
      <c r="J103" s="156"/>
      <c r="K103" s="156"/>
      <c r="L103" s="156"/>
      <c r="M103" s="156"/>
      <c r="N103" s="156"/>
      <c r="O103" s="156"/>
      <c r="P103" s="156"/>
      <c r="Q103" s="156"/>
      <c r="R103" s="156"/>
      <c r="S103" s="156"/>
      <c r="T103" s="156"/>
      <c r="U103" s="156"/>
      <c r="V103" s="156"/>
      <c r="W103" s="156"/>
      <c r="X103" s="156"/>
      <c r="Y103" s="156"/>
      <c r="Z103" s="156"/>
    </row>
    <row r="104" spans="1:26" ht="15.75" customHeight="1">
      <c r="A104" s="174">
        <v>87</v>
      </c>
      <c r="B104" s="160">
        <f t="shared" si="8"/>
        <v>8</v>
      </c>
      <c r="C104" s="162">
        <f t="shared" si="3"/>
        <v>-6.0799813383561429E-13</v>
      </c>
      <c r="D104" s="162">
        <f t="shared" si="5"/>
        <v>6.0799813383561429E-13</v>
      </c>
      <c r="E104" s="162">
        <f t="shared" si="6"/>
        <v>0</v>
      </c>
      <c r="F104" s="175">
        <f t="shared" si="7"/>
        <v>1.4652755025438304E-10</v>
      </c>
      <c r="G104" s="156"/>
      <c r="H104" s="156"/>
      <c r="I104" s="156"/>
      <c r="J104" s="156"/>
      <c r="K104" s="156"/>
      <c r="L104" s="156"/>
      <c r="M104" s="156"/>
      <c r="N104" s="156"/>
      <c r="O104" s="156"/>
      <c r="P104" s="156"/>
      <c r="Q104" s="156"/>
      <c r="R104" s="156"/>
      <c r="S104" s="156"/>
      <c r="T104" s="156"/>
      <c r="U104" s="156"/>
      <c r="V104" s="156"/>
      <c r="W104" s="156"/>
      <c r="X104" s="156"/>
      <c r="Y104" s="156"/>
      <c r="Z104" s="156"/>
    </row>
    <row r="105" spans="1:26" ht="15.75" customHeight="1">
      <c r="A105" s="174">
        <v>88</v>
      </c>
      <c r="B105" s="160">
        <f t="shared" si="8"/>
        <v>8</v>
      </c>
      <c r="C105" s="162">
        <f t="shared" si="3"/>
        <v>-6.1053145939326266E-13</v>
      </c>
      <c r="D105" s="162">
        <f t="shared" si="5"/>
        <v>6.1053145939326266E-13</v>
      </c>
      <c r="E105" s="162">
        <f t="shared" si="6"/>
        <v>0</v>
      </c>
      <c r="F105" s="175">
        <f t="shared" si="7"/>
        <v>1.4713808171377631E-10</v>
      </c>
      <c r="G105" s="156"/>
      <c r="H105" s="156"/>
      <c r="I105" s="156"/>
      <c r="J105" s="156"/>
      <c r="K105" s="156"/>
      <c r="L105" s="156"/>
      <c r="M105" s="156"/>
      <c r="N105" s="156"/>
      <c r="O105" s="156"/>
      <c r="P105" s="156"/>
      <c r="Q105" s="156"/>
      <c r="R105" s="156"/>
      <c r="S105" s="156"/>
      <c r="T105" s="156"/>
      <c r="U105" s="156"/>
      <c r="V105" s="156"/>
      <c r="W105" s="156"/>
      <c r="X105" s="156"/>
      <c r="Y105" s="156"/>
      <c r="Z105" s="156"/>
    </row>
    <row r="106" spans="1:26" ht="15.75" customHeight="1">
      <c r="A106" s="174">
        <v>89</v>
      </c>
      <c r="B106" s="160">
        <f t="shared" si="8"/>
        <v>8</v>
      </c>
      <c r="C106" s="162">
        <f t="shared" si="3"/>
        <v>-6.13075340474068E-13</v>
      </c>
      <c r="D106" s="162">
        <f t="shared" si="5"/>
        <v>6.13075340474068E-13</v>
      </c>
      <c r="E106" s="162">
        <f t="shared" si="6"/>
        <v>0</v>
      </c>
      <c r="F106" s="175">
        <f t="shared" si="7"/>
        <v>1.4775115705425038E-10</v>
      </c>
      <c r="G106" s="156"/>
      <c r="H106" s="156"/>
      <c r="I106" s="156"/>
      <c r="J106" s="156"/>
      <c r="K106" s="156"/>
      <c r="L106" s="156"/>
      <c r="M106" s="156"/>
      <c r="N106" s="156"/>
      <c r="O106" s="156"/>
      <c r="P106" s="156"/>
      <c r="Q106" s="156"/>
      <c r="R106" s="156"/>
      <c r="S106" s="156"/>
      <c r="T106" s="156"/>
      <c r="U106" s="156"/>
      <c r="V106" s="156"/>
      <c r="W106" s="156"/>
      <c r="X106" s="156"/>
      <c r="Y106" s="156"/>
      <c r="Z106" s="156"/>
    </row>
    <row r="107" spans="1:26" ht="15.75" customHeight="1">
      <c r="A107" s="174">
        <v>90</v>
      </c>
      <c r="B107" s="160">
        <f t="shared" si="8"/>
        <v>8</v>
      </c>
      <c r="C107" s="162">
        <f t="shared" si="3"/>
        <v>-6.1562982105937656E-13</v>
      </c>
      <c r="D107" s="162">
        <f t="shared" si="5"/>
        <v>6.1562982105937656E-13</v>
      </c>
      <c r="E107" s="162">
        <f t="shared" si="6"/>
        <v>0</v>
      </c>
      <c r="F107" s="175">
        <f t="shared" si="7"/>
        <v>1.4836678687530975E-10</v>
      </c>
      <c r="G107" s="156"/>
      <c r="H107" s="156"/>
      <c r="I107" s="156"/>
      <c r="J107" s="156"/>
      <c r="K107" s="156"/>
      <c r="L107" s="156"/>
      <c r="M107" s="156"/>
      <c r="N107" s="156"/>
      <c r="O107" s="156"/>
      <c r="P107" s="156"/>
      <c r="Q107" s="156"/>
      <c r="R107" s="156"/>
      <c r="S107" s="156"/>
      <c r="T107" s="156"/>
      <c r="U107" s="156"/>
      <c r="V107" s="156"/>
      <c r="W107" s="156"/>
      <c r="X107" s="156"/>
      <c r="Y107" s="156"/>
      <c r="Z107" s="156"/>
    </row>
    <row r="108" spans="1:26" ht="15.75" customHeight="1">
      <c r="A108" s="174">
        <v>91</v>
      </c>
      <c r="B108" s="160">
        <f t="shared" si="8"/>
        <v>8</v>
      </c>
      <c r="C108" s="162">
        <f t="shared" si="3"/>
        <v>-6.1819494531379064E-13</v>
      </c>
      <c r="D108" s="162">
        <f t="shared" si="5"/>
        <v>6.1819494531379064E-13</v>
      </c>
      <c r="E108" s="162">
        <f t="shared" si="6"/>
        <v>0</v>
      </c>
      <c r="F108" s="175">
        <f t="shared" si="7"/>
        <v>1.4898498182062354E-10</v>
      </c>
      <c r="G108" s="156"/>
      <c r="H108" s="156"/>
      <c r="I108" s="156"/>
      <c r="J108" s="156"/>
      <c r="K108" s="156"/>
      <c r="L108" s="156"/>
      <c r="M108" s="156"/>
      <c r="N108" s="156"/>
      <c r="O108" s="156"/>
      <c r="P108" s="156"/>
      <c r="Q108" s="156"/>
      <c r="R108" s="156"/>
      <c r="S108" s="156"/>
      <c r="T108" s="156"/>
      <c r="U108" s="156"/>
      <c r="V108" s="156"/>
      <c r="W108" s="156"/>
      <c r="X108" s="156"/>
      <c r="Y108" s="156"/>
      <c r="Z108" s="156"/>
    </row>
    <row r="109" spans="1:26" ht="15.75" customHeight="1">
      <c r="A109" s="174">
        <v>92</v>
      </c>
      <c r="B109" s="160">
        <f t="shared" si="8"/>
        <v>8</v>
      </c>
      <c r="C109" s="162">
        <f t="shared" si="3"/>
        <v>-6.2077075758593145E-13</v>
      </c>
      <c r="D109" s="162">
        <f t="shared" si="5"/>
        <v>6.2077075758593145E-13</v>
      </c>
      <c r="E109" s="162">
        <f t="shared" si="6"/>
        <v>0</v>
      </c>
      <c r="F109" s="175">
        <f t="shared" si="7"/>
        <v>1.4960575257820948E-10</v>
      </c>
      <c r="G109" s="156"/>
      <c r="H109" s="156"/>
      <c r="I109" s="156"/>
      <c r="J109" s="156"/>
      <c r="K109" s="156"/>
      <c r="L109" s="156"/>
      <c r="M109" s="156"/>
      <c r="N109" s="156"/>
      <c r="O109" s="156"/>
      <c r="P109" s="156"/>
      <c r="Q109" s="156"/>
      <c r="R109" s="156"/>
      <c r="S109" s="156"/>
      <c r="T109" s="156"/>
      <c r="U109" s="156"/>
      <c r="V109" s="156"/>
      <c r="W109" s="156"/>
      <c r="X109" s="156"/>
      <c r="Y109" s="156"/>
      <c r="Z109" s="156"/>
    </row>
    <row r="110" spans="1:26" ht="15.75" customHeight="1">
      <c r="A110" s="174">
        <v>93</v>
      </c>
      <c r="B110" s="160">
        <f t="shared" si="8"/>
        <v>8</v>
      </c>
      <c r="C110" s="162">
        <f t="shared" si="3"/>
        <v>-6.2335730240920618E-13</v>
      </c>
      <c r="D110" s="162">
        <f t="shared" si="5"/>
        <v>6.2335730240920618E-13</v>
      </c>
      <c r="E110" s="162">
        <f t="shared" si="6"/>
        <v>0</v>
      </c>
      <c r="F110" s="175">
        <f t="shared" si="7"/>
        <v>1.5022910988061868E-10</v>
      </c>
      <c r="G110" s="156"/>
      <c r="H110" s="156"/>
      <c r="I110" s="156"/>
      <c r="J110" s="156"/>
      <c r="K110" s="156"/>
      <c r="L110" s="156"/>
      <c r="M110" s="156"/>
      <c r="N110" s="156"/>
      <c r="O110" s="156"/>
      <c r="P110" s="156"/>
      <c r="Q110" s="156"/>
      <c r="R110" s="156"/>
      <c r="S110" s="156"/>
      <c r="T110" s="156"/>
      <c r="U110" s="156"/>
      <c r="V110" s="156"/>
      <c r="W110" s="156"/>
      <c r="X110" s="156"/>
      <c r="Y110" s="156"/>
      <c r="Z110" s="156"/>
    </row>
    <row r="111" spans="1:26" ht="15.75" customHeight="1">
      <c r="A111" s="174">
        <v>94</v>
      </c>
      <c r="B111" s="160">
        <f t="shared" si="8"/>
        <v>8</v>
      </c>
      <c r="C111" s="162">
        <f t="shared" si="3"/>
        <v>-6.259546245025778E-13</v>
      </c>
      <c r="D111" s="162">
        <f t="shared" si="5"/>
        <v>6.259546245025778E-13</v>
      </c>
      <c r="E111" s="162">
        <f t="shared" si="6"/>
        <v>0</v>
      </c>
      <c r="F111" s="175">
        <f t="shared" si="7"/>
        <v>1.5085506450512126E-10</v>
      </c>
      <c r="G111" s="156"/>
      <c r="H111" s="156"/>
      <c r="I111" s="156"/>
      <c r="J111" s="156"/>
      <c r="K111" s="156"/>
      <c r="L111" s="156"/>
      <c r="M111" s="156"/>
      <c r="N111" s="156"/>
      <c r="O111" s="156"/>
      <c r="P111" s="156"/>
      <c r="Q111" s="156"/>
      <c r="R111" s="156"/>
      <c r="S111" s="156"/>
      <c r="T111" s="156"/>
      <c r="U111" s="156"/>
      <c r="V111" s="156"/>
      <c r="W111" s="156"/>
      <c r="X111" s="156"/>
      <c r="Y111" s="156"/>
      <c r="Z111" s="156"/>
    </row>
    <row r="112" spans="1:26" ht="15.75" customHeight="1">
      <c r="A112" s="174">
        <v>95</v>
      </c>
      <c r="B112" s="160">
        <f t="shared" si="8"/>
        <v>8</v>
      </c>
      <c r="C112" s="162">
        <f t="shared" si="3"/>
        <v>-6.2856276877133856E-13</v>
      </c>
      <c r="D112" s="162">
        <f t="shared" si="5"/>
        <v>6.2856276877133856E-13</v>
      </c>
      <c r="E112" s="162">
        <f t="shared" si="6"/>
        <v>0</v>
      </c>
      <c r="F112" s="175">
        <f t="shared" si="7"/>
        <v>1.5148362727389259E-10</v>
      </c>
      <c r="G112" s="156"/>
      <c r="H112" s="156"/>
      <c r="I112" s="156"/>
      <c r="J112" s="156"/>
      <c r="K112" s="156"/>
      <c r="L112" s="156"/>
      <c r="M112" s="156"/>
      <c r="N112" s="156"/>
      <c r="O112" s="156"/>
      <c r="P112" s="156"/>
      <c r="Q112" s="156"/>
      <c r="R112" s="156"/>
      <c r="S112" s="156"/>
      <c r="T112" s="156"/>
      <c r="U112" s="156"/>
      <c r="V112" s="156"/>
      <c r="W112" s="156"/>
      <c r="X112" s="156"/>
      <c r="Y112" s="156"/>
      <c r="Z112" s="156"/>
    </row>
    <row r="113" spans="1:26" ht="15.75" customHeight="1">
      <c r="A113" s="174">
        <v>96</v>
      </c>
      <c r="B113" s="160">
        <f t="shared" si="8"/>
        <v>8</v>
      </c>
      <c r="C113" s="162">
        <f t="shared" si="3"/>
        <v>-6.3118178030788577E-13</v>
      </c>
      <c r="D113" s="162">
        <f t="shared" si="5"/>
        <v>6.3118178030788577E-13</v>
      </c>
      <c r="E113" s="162">
        <f t="shared" si="6"/>
        <v>0</v>
      </c>
      <c r="F113" s="175">
        <f t="shared" si="7"/>
        <v>1.5211480905420048E-10</v>
      </c>
      <c r="G113" s="156"/>
      <c r="H113" s="156"/>
      <c r="I113" s="156"/>
      <c r="J113" s="156"/>
      <c r="K113" s="156"/>
      <c r="L113" s="156"/>
      <c r="M113" s="156"/>
      <c r="N113" s="156"/>
      <c r="O113" s="156"/>
      <c r="P113" s="156"/>
      <c r="Q113" s="156"/>
      <c r="R113" s="156"/>
      <c r="S113" s="156"/>
      <c r="T113" s="156"/>
      <c r="U113" s="156"/>
      <c r="V113" s="156"/>
      <c r="W113" s="156"/>
      <c r="X113" s="156"/>
      <c r="Y113" s="156"/>
      <c r="Z113" s="156"/>
    </row>
    <row r="114" spans="1:26" ht="15.75" customHeight="1">
      <c r="A114" s="174">
        <v>97</v>
      </c>
      <c r="B114" s="160">
        <f t="shared" si="8"/>
        <v>9</v>
      </c>
      <c r="C114" s="162">
        <f t="shared" si="3"/>
        <v>-6.33811704392502E-13</v>
      </c>
      <c r="D114" s="162">
        <f t="shared" si="5"/>
        <v>6.33811704392502E-13</v>
      </c>
      <c r="E114" s="162">
        <f t="shared" si="6"/>
        <v>0</v>
      </c>
      <c r="F114" s="175">
        <f t="shared" si="7"/>
        <v>1.5274862075859299E-10</v>
      </c>
      <c r="G114" s="156"/>
      <c r="H114" s="156"/>
      <c r="I114" s="156"/>
      <c r="J114" s="156"/>
      <c r="K114" s="156"/>
      <c r="L114" s="156"/>
      <c r="M114" s="156"/>
      <c r="N114" s="156"/>
      <c r="O114" s="156"/>
      <c r="P114" s="156"/>
      <c r="Q114" s="156"/>
      <c r="R114" s="156"/>
      <c r="S114" s="156"/>
      <c r="T114" s="156"/>
      <c r="U114" s="156"/>
      <c r="V114" s="156"/>
      <c r="W114" s="156"/>
      <c r="X114" s="156"/>
      <c r="Y114" s="156"/>
      <c r="Z114" s="156"/>
    </row>
    <row r="115" spans="1:26" ht="15.75" customHeight="1">
      <c r="A115" s="174">
        <v>98</v>
      </c>
      <c r="B115" s="160">
        <f t="shared" si="8"/>
        <v>9</v>
      </c>
      <c r="C115" s="162">
        <f t="shared" si="3"/>
        <v>-6.3645258649413743E-13</v>
      </c>
      <c r="D115" s="162">
        <f t="shared" si="5"/>
        <v>6.3645258649413743E-13</v>
      </c>
      <c r="E115" s="162">
        <f t="shared" si="6"/>
        <v>0</v>
      </c>
      <c r="F115" s="175">
        <f t="shared" si="7"/>
        <v>1.5338507334508713E-10</v>
      </c>
      <c r="G115" s="156"/>
      <c r="H115" s="156"/>
      <c r="I115" s="156"/>
      <c r="J115" s="156"/>
      <c r="K115" s="156"/>
      <c r="L115" s="156"/>
      <c r="M115" s="156"/>
      <c r="N115" s="156"/>
      <c r="O115" s="156"/>
      <c r="P115" s="156"/>
      <c r="Q115" s="156"/>
      <c r="R115" s="156"/>
      <c r="S115" s="156"/>
      <c r="T115" s="156"/>
      <c r="U115" s="156"/>
      <c r="V115" s="156"/>
      <c r="W115" s="156"/>
      <c r="X115" s="156"/>
      <c r="Y115" s="156"/>
      <c r="Z115" s="156"/>
    </row>
    <row r="116" spans="1:26" ht="15.75" customHeight="1">
      <c r="A116" s="174">
        <v>99</v>
      </c>
      <c r="B116" s="160">
        <f t="shared" si="8"/>
        <v>9</v>
      </c>
      <c r="C116" s="162">
        <f t="shared" si="3"/>
        <v>-6.3910447227119632E-13</v>
      </c>
      <c r="D116" s="162">
        <f t="shared" si="5"/>
        <v>6.3910447227119632E-13</v>
      </c>
      <c r="E116" s="162">
        <f t="shared" si="6"/>
        <v>0</v>
      </c>
      <c r="F116" s="175">
        <f t="shared" si="7"/>
        <v>1.5402417781735834E-10</v>
      </c>
      <c r="G116" s="156"/>
      <c r="H116" s="156"/>
      <c r="I116" s="156"/>
      <c r="J116" s="156"/>
      <c r="K116" s="156"/>
      <c r="L116" s="156"/>
      <c r="M116" s="156"/>
      <c r="N116" s="156"/>
      <c r="O116" s="156"/>
      <c r="P116" s="156"/>
      <c r="Q116" s="156"/>
      <c r="R116" s="156"/>
      <c r="S116" s="156"/>
      <c r="T116" s="156"/>
      <c r="U116" s="156"/>
      <c r="V116" s="156"/>
      <c r="W116" s="156"/>
      <c r="X116" s="156"/>
      <c r="Y116" s="156"/>
      <c r="Z116" s="156"/>
    </row>
    <row r="117" spans="1:26" ht="15.75" customHeight="1">
      <c r="A117" s="174">
        <v>100</v>
      </c>
      <c r="B117" s="160">
        <f t="shared" si="8"/>
        <v>9</v>
      </c>
      <c r="C117" s="162">
        <f t="shared" si="3"/>
        <v>-6.4176740757232638E-13</v>
      </c>
      <c r="D117" s="162">
        <f t="shared" si="5"/>
        <v>6.4176740757232638E-13</v>
      </c>
      <c r="E117" s="162">
        <f t="shared" si="6"/>
        <v>0</v>
      </c>
      <c r="F117" s="175">
        <f t="shared" si="7"/>
        <v>1.5466594522493067E-10</v>
      </c>
      <c r="G117" s="156"/>
      <c r="H117" s="156"/>
      <c r="I117" s="156"/>
      <c r="J117" s="156"/>
      <c r="K117" s="156"/>
      <c r="L117" s="156"/>
      <c r="M117" s="156"/>
      <c r="N117" s="156"/>
      <c r="O117" s="156"/>
      <c r="P117" s="156"/>
      <c r="Q117" s="156"/>
      <c r="R117" s="156"/>
      <c r="S117" s="156"/>
      <c r="T117" s="156"/>
      <c r="U117" s="156"/>
      <c r="V117" s="156"/>
      <c r="W117" s="156"/>
      <c r="X117" s="156"/>
      <c r="Y117" s="156"/>
      <c r="Z117" s="156"/>
    </row>
    <row r="118" spans="1:26" ht="15.75" customHeight="1">
      <c r="A118" s="174">
        <v>101</v>
      </c>
      <c r="B118" s="160">
        <f t="shared" si="8"/>
        <v>9</v>
      </c>
      <c r="C118" s="162">
        <f t="shared" si="3"/>
        <v>-6.4444143843721113E-13</v>
      </c>
      <c r="D118" s="162">
        <f t="shared" si="5"/>
        <v>6.4444143843721113E-13</v>
      </c>
      <c r="E118" s="162">
        <f t="shared" si="6"/>
        <v>0</v>
      </c>
      <c r="F118" s="175">
        <f t="shared" si="7"/>
        <v>1.5531038666336789E-10</v>
      </c>
      <c r="G118" s="156"/>
      <c r="H118" s="156"/>
      <c r="I118" s="156"/>
      <c r="J118" s="156"/>
      <c r="K118" s="156"/>
      <c r="L118" s="156"/>
      <c r="M118" s="156"/>
      <c r="N118" s="156"/>
      <c r="O118" s="156"/>
      <c r="P118" s="156"/>
      <c r="Q118" s="156"/>
      <c r="R118" s="156"/>
      <c r="S118" s="156"/>
      <c r="T118" s="156"/>
      <c r="U118" s="156"/>
      <c r="V118" s="156"/>
      <c r="W118" s="156"/>
      <c r="X118" s="156"/>
      <c r="Y118" s="156"/>
      <c r="Z118" s="156"/>
    </row>
    <row r="119" spans="1:26" ht="15.75" customHeight="1">
      <c r="A119" s="174">
        <v>102</v>
      </c>
      <c r="B119" s="160">
        <f t="shared" si="8"/>
        <v>9</v>
      </c>
      <c r="C119" s="162">
        <f t="shared" si="3"/>
        <v>-6.4712661109736619E-13</v>
      </c>
      <c r="D119" s="162">
        <f t="shared" si="5"/>
        <v>6.4712661109736619E-13</v>
      </c>
      <c r="E119" s="162">
        <f t="shared" si="6"/>
        <v>0</v>
      </c>
      <c r="F119" s="175">
        <f t="shared" si="7"/>
        <v>1.5595751327446525E-10</v>
      </c>
      <c r="G119" s="156"/>
      <c r="H119" s="156"/>
      <c r="I119" s="156"/>
      <c r="J119" s="156"/>
      <c r="K119" s="156"/>
      <c r="L119" s="156"/>
      <c r="M119" s="156"/>
      <c r="N119" s="156"/>
      <c r="O119" s="156"/>
      <c r="P119" s="156"/>
      <c r="Q119" s="156"/>
      <c r="R119" s="156"/>
      <c r="S119" s="156"/>
      <c r="T119" s="156"/>
      <c r="U119" s="156"/>
      <c r="V119" s="156"/>
      <c r="W119" s="156"/>
      <c r="X119" s="156"/>
      <c r="Y119" s="156"/>
      <c r="Z119" s="156"/>
    </row>
    <row r="120" spans="1:26" ht="15.75" customHeight="1">
      <c r="A120" s="174">
        <v>103</v>
      </c>
      <c r="B120" s="160">
        <f t="shared" si="8"/>
        <v>9</v>
      </c>
      <c r="C120" s="162">
        <f t="shared" si="3"/>
        <v>-6.4982297197693855E-13</v>
      </c>
      <c r="D120" s="162">
        <f t="shared" si="5"/>
        <v>6.4982297197693855E-13</v>
      </c>
      <c r="E120" s="162">
        <f t="shared" si="6"/>
        <v>0</v>
      </c>
      <c r="F120" s="175">
        <f t="shared" si="7"/>
        <v>1.5660733624644218E-10</v>
      </c>
      <c r="G120" s="156"/>
      <c r="H120" s="156"/>
      <c r="I120" s="156"/>
      <c r="J120" s="156"/>
      <c r="K120" s="156"/>
      <c r="L120" s="156"/>
      <c r="M120" s="156"/>
      <c r="N120" s="156"/>
      <c r="O120" s="156"/>
      <c r="P120" s="156"/>
      <c r="Q120" s="156"/>
      <c r="R120" s="156"/>
      <c r="S120" s="156"/>
      <c r="T120" s="156"/>
      <c r="U120" s="156"/>
      <c r="V120" s="156"/>
      <c r="W120" s="156"/>
      <c r="X120" s="156"/>
      <c r="Y120" s="156"/>
      <c r="Z120" s="156"/>
    </row>
    <row r="121" spans="1:26" ht="15.75" customHeight="1">
      <c r="A121" s="174">
        <v>104</v>
      </c>
      <c r="B121" s="160">
        <f t="shared" si="8"/>
        <v>9</v>
      </c>
      <c r="C121" s="162">
        <f t="shared" si="3"/>
        <v>-6.5253056769350908E-13</v>
      </c>
      <c r="D121" s="162">
        <f t="shared" si="5"/>
        <v>6.5253056769350908E-13</v>
      </c>
      <c r="E121" s="162">
        <f t="shared" si="6"/>
        <v>0</v>
      </c>
      <c r="F121" s="175">
        <f t="shared" si="7"/>
        <v>1.5725986681413569E-10</v>
      </c>
      <c r="G121" s="156"/>
      <c r="H121" s="156"/>
      <c r="I121" s="156"/>
      <c r="J121" s="156"/>
      <c r="K121" s="156"/>
      <c r="L121" s="156"/>
      <c r="M121" s="156"/>
      <c r="N121" s="156"/>
      <c r="O121" s="156"/>
      <c r="P121" s="156"/>
      <c r="Q121" s="156"/>
      <c r="R121" s="156"/>
      <c r="S121" s="156"/>
      <c r="T121" s="156"/>
      <c r="U121" s="156"/>
      <c r="V121" s="156"/>
      <c r="W121" s="156"/>
      <c r="X121" s="156"/>
      <c r="Y121" s="156"/>
      <c r="Z121" s="156"/>
    </row>
    <row r="122" spans="1:26" ht="15.75" customHeight="1">
      <c r="A122" s="174">
        <v>105</v>
      </c>
      <c r="B122" s="160">
        <f t="shared" si="8"/>
        <v>9</v>
      </c>
      <c r="C122" s="162">
        <f t="shared" si="3"/>
        <v>-6.5524944505889865E-13</v>
      </c>
      <c r="D122" s="162">
        <f t="shared" si="5"/>
        <v>6.5524944505889865E-13</v>
      </c>
      <c r="E122" s="162">
        <f t="shared" si="6"/>
        <v>0</v>
      </c>
      <c r="F122" s="175">
        <f t="shared" si="7"/>
        <v>1.579151162591946E-10</v>
      </c>
      <c r="G122" s="156"/>
      <c r="H122" s="156"/>
      <c r="I122" s="156"/>
      <c r="J122" s="156"/>
      <c r="K122" s="156"/>
      <c r="L122" s="156"/>
      <c r="M122" s="156"/>
      <c r="N122" s="156"/>
      <c r="O122" s="156"/>
      <c r="P122" s="156"/>
      <c r="Q122" s="156"/>
      <c r="R122" s="156"/>
      <c r="S122" s="156"/>
      <c r="T122" s="156"/>
      <c r="U122" s="156"/>
      <c r="V122" s="156"/>
      <c r="W122" s="156"/>
      <c r="X122" s="156"/>
      <c r="Y122" s="156"/>
      <c r="Z122" s="156"/>
    </row>
    <row r="123" spans="1:26" ht="15.75" customHeight="1">
      <c r="A123" s="174">
        <v>106</v>
      </c>
      <c r="B123" s="160">
        <f t="shared" si="8"/>
        <v>9</v>
      </c>
      <c r="C123" s="162">
        <f t="shared" si="3"/>
        <v>-6.5797965107997748E-13</v>
      </c>
      <c r="D123" s="162">
        <f t="shared" si="5"/>
        <v>6.5797965107997748E-13</v>
      </c>
      <c r="E123" s="162">
        <f t="shared" si="6"/>
        <v>0</v>
      </c>
      <c r="F123" s="175">
        <f t="shared" si="7"/>
        <v>1.5857309591027459E-10</v>
      </c>
      <c r="G123" s="156"/>
      <c r="H123" s="156"/>
      <c r="I123" s="156"/>
      <c r="J123" s="156"/>
      <c r="K123" s="156"/>
      <c r="L123" s="156"/>
      <c r="M123" s="156"/>
      <c r="N123" s="156"/>
      <c r="O123" s="156"/>
      <c r="P123" s="156"/>
      <c r="Q123" s="156"/>
      <c r="R123" s="156"/>
      <c r="S123" s="156"/>
      <c r="T123" s="156"/>
      <c r="U123" s="156"/>
      <c r="V123" s="156"/>
      <c r="W123" s="156"/>
      <c r="X123" s="156"/>
      <c r="Y123" s="156"/>
      <c r="Z123" s="156"/>
    </row>
    <row r="124" spans="1:26" ht="15.75" customHeight="1">
      <c r="A124" s="174">
        <v>107</v>
      </c>
      <c r="B124" s="160">
        <f t="shared" si="8"/>
        <v>9</v>
      </c>
      <c r="C124" s="162">
        <f t="shared" si="3"/>
        <v>-6.6072123295947742E-13</v>
      </c>
      <c r="D124" s="162">
        <f t="shared" si="5"/>
        <v>6.6072123295947742E-13</v>
      </c>
      <c r="E124" s="162">
        <f t="shared" si="6"/>
        <v>0</v>
      </c>
      <c r="F124" s="175">
        <f t="shared" si="7"/>
        <v>1.5923381714323405E-10</v>
      </c>
      <c r="G124" s="156"/>
      <c r="H124" s="156"/>
      <c r="I124" s="156"/>
      <c r="J124" s="156"/>
      <c r="K124" s="156"/>
      <c r="L124" s="156"/>
      <c r="M124" s="156"/>
      <c r="N124" s="156"/>
      <c r="O124" s="156"/>
      <c r="P124" s="156"/>
      <c r="Q124" s="156"/>
      <c r="R124" s="156"/>
      <c r="S124" s="156"/>
      <c r="T124" s="156"/>
      <c r="U124" s="156"/>
      <c r="V124" s="156"/>
      <c r="W124" s="156"/>
      <c r="X124" s="156"/>
      <c r="Y124" s="156"/>
      <c r="Z124" s="156"/>
    </row>
    <row r="125" spans="1:26" ht="15.75" customHeight="1">
      <c r="A125" s="174">
        <v>108</v>
      </c>
      <c r="B125" s="160">
        <f t="shared" si="8"/>
        <v>9</v>
      </c>
      <c r="C125" s="162">
        <f t="shared" si="3"/>
        <v>-6.6347423809680851E-13</v>
      </c>
      <c r="D125" s="162">
        <f t="shared" si="5"/>
        <v>6.6347423809680851E-13</v>
      </c>
      <c r="E125" s="162">
        <f t="shared" si="6"/>
        <v>0</v>
      </c>
      <c r="F125" s="175">
        <f t="shared" si="7"/>
        <v>1.5989729138133086E-10</v>
      </c>
      <c r="G125" s="156"/>
      <c r="H125" s="156"/>
      <c r="I125" s="156"/>
      <c r="J125" s="156"/>
      <c r="K125" s="156"/>
      <c r="L125" s="156"/>
      <c r="M125" s="156"/>
      <c r="N125" s="156"/>
      <c r="O125" s="156"/>
      <c r="P125" s="156"/>
      <c r="Q125" s="156"/>
      <c r="R125" s="156"/>
      <c r="S125" s="156"/>
      <c r="T125" s="156"/>
      <c r="U125" s="156"/>
      <c r="V125" s="156"/>
      <c r="W125" s="156"/>
      <c r="X125" s="156"/>
      <c r="Y125" s="156"/>
      <c r="Z125" s="156"/>
    </row>
    <row r="126" spans="1:26" ht="15.75" customHeight="1">
      <c r="A126" s="174">
        <v>109</v>
      </c>
      <c r="B126" s="160">
        <f t="shared" si="8"/>
        <v>10</v>
      </c>
      <c r="C126" s="162">
        <f t="shared" si="3"/>
        <v>-6.6623871408887861E-13</v>
      </c>
      <c r="D126" s="162">
        <f t="shared" si="5"/>
        <v>6.6623871408887861E-13</v>
      </c>
      <c r="E126" s="162">
        <f t="shared" si="6"/>
        <v>0</v>
      </c>
      <c r="F126" s="175">
        <f t="shared" si="7"/>
        <v>1.6056353009541975E-10</v>
      </c>
      <c r="G126" s="156"/>
      <c r="H126" s="156"/>
      <c r="I126" s="156"/>
      <c r="J126" s="156"/>
      <c r="K126" s="156"/>
      <c r="L126" s="156"/>
      <c r="M126" s="156"/>
      <c r="N126" s="156"/>
      <c r="O126" s="156"/>
      <c r="P126" s="156"/>
      <c r="Q126" s="156"/>
      <c r="R126" s="156"/>
      <c r="S126" s="156"/>
      <c r="T126" s="156"/>
      <c r="U126" s="156"/>
      <c r="V126" s="156"/>
      <c r="W126" s="156"/>
      <c r="X126" s="156"/>
      <c r="Y126" s="156"/>
      <c r="Z126" s="156"/>
    </row>
    <row r="127" spans="1:26" ht="15.75" customHeight="1">
      <c r="A127" s="174">
        <v>110</v>
      </c>
      <c r="B127" s="160">
        <f t="shared" si="8"/>
        <v>10</v>
      </c>
      <c r="C127" s="162">
        <f t="shared" si="3"/>
        <v>-6.6901470873091558E-13</v>
      </c>
      <c r="D127" s="162">
        <f t="shared" si="5"/>
        <v>6.6901470873091558E-13</v>
      </c>
      <c r="E127" s="162">
        <f t="shared" si="6"/>
        <v>0</v>
      </c>
      <c r="F127" s="175">
        <f t="shared" si="7"/>
        <v>1.6123254480415065E-10</v>
      </c>
      <c r="G127" s="156"/>
      <c r="H127" s="156"/>
      <c r="I127" s="156"/>
      <c r="J127" s="156"/>
      <c r="K127" s="156"/>
      <c r="L127" s="156"/>
      <c r="M127" s="156"/>
      <c r="N127" s="156"/>
      <c r="O127" s="156"/>
      <c r="P127" s="156"/>
      <c r="Q127" s="156"/>
      <c r="R127" s="156"/>
      <c r="S127" s="156"/>
      <c r="T127" s="156"/>
      <c r="U127" s="156"/>
      <c r="V127" s="156"/>
      <c r="W127" s="156"/>
      <c r="X127" s="156"/>
      <c r="Y127" s="156"/>
      <c r="Z127" s="156"/>
    </row>
    <row r="128" spans="1:26" ht="15.75" customHeight="1">
      <c r="A128" s="174">
        <v>111</v>
      </c>
      <c r="B128" s="160">
        <f t="shared" si="8"/>
        <v>10</v>
      </c>
      <c r="C128" s="162">
        <f t="shared" si="3"/>
        <v>-6.7180227001729434E-13</v>
      </c>
      <c r="D128" s="162">
        <f t="shared" si="5"/>
        <v>6.7180227001729434E-13</v>
      </c>
      <c r="E128" s="162">
        <f t="shared" si="6"/>
        <v>0</v>
      </c>
      <c r="F128" s="175">
        <f t="shared" si="7"/>
        <v>1.6190434707416795E-10</v>
      </c>
      <c r="G128" s="156"/>
      <c r="H128" s="156"/>
      <c r="I128" s="156"/>
      <c r="J128" s="156"/>
      <c r="K128" s="156"/>
      <c r="L128" s="156"/>
      <c r="M128" s="156"/>
      <c r="N128" s="156"/>
      <c r="O128" s="156"/>
      <c r="P128" s="156"/>
      <c r="Q128" s="156"/>
      <c r="R128" s="156"/>
      <c r="S128" s="156"/>
      <c r="T128" s="156"/>
      <c r="U128" s="156"/>
      <c r="V128" s="156"/>
      <c r="W128" s="156"/>
      <c r="X128" s="156"/>
      <c r="Y128" s="156"/>
      <c r="Z128" s="156"/>
    </row>
    <row r="129" spans="1:26" ht="15.75" customHeight="1">
      <c r="A129" s="174">
        <v>112</v>
      </c>
      <c r="B129" s="160">
        <f t="shared" si="8"/>
        <v>10</v>
      </c>
      <c r="C129" s="162">
        <f t="shared" si="3"/>
        <v>-6.7460144614236648E-13</v>
      </c>
      <c r="D129" s="162">
        <f t="shared" si="5"/>
        <v>6.7460144614236648E-13</v>
      </c>
      <c r="E129" s="162">
        <f t="shared" si="6"/>
        <v>0</v>
      </c>
      <c r="F129" s="175">
        <f t="shared" si="7"/>
        <v>1.6257894852031031E-10</v>
      </c>
      <c r="G129" s="156"/>
      <c r="H129" s="156"/>
      <c r="I129" s="156"/>
      <c r="J129" s="156"/>
      <c r="K129" s="156"/>
      <c r="L129" s="156"/>
      <c r="M129" s="156"/>
      <c r="N129" s="156"/>
      <c r="O129" s="156"/>
      <c r="P129" s="156"/>
      <c r="Q129" s="156"/>
      <c r="R129" s="156"/>
      <c r="S129" s="156"/>
      <c r="T129" s="156"/>
      <c r="U129" s="156"/>
      <c r="V129" s="156"/>
      <c r="W129" s="156"/>
      <c r="X129" s="156"/>
      <c r="Y129" s="156"/>
      <c r="Z129" s="156"/>
    </row>
    <row r="130" spans="1:26" ht="15.75" customHeight="1">
      <c r="A130" s="174">
        <v>113</v>
      </c>
      <c r="B130" s="160">
        <f t="shared" si="8"/>
        <v>10</v>
      </c>
      <c r="C130" s="162">
        <f t="shared" si="3"/>
        <v>-6.7741228550129298E-13</v>
      </c>
      <c r="D130" s="162">
        <f t="shared" si="5"/>
        <v>6.7741228550129298E-13</v>
      </c>
      <c r="E130" s="162">
        <f t="shared" si="6"/>
        <v>0</v>
      </c>
      <c r="F130" s="175">
        <f t="shared" si="7"/>
        <v>1.632563608058116E-10</v>
      </c>
      <c r="G130" s="156"/>
      <c r="H130" s="156"/>
      <c r="I130" s="156"/>
      <c r="J130" s="156"/>
      <c r="K130" s="156"/>
      <c r="L130" s="156"/>
      <c r="M130" s="156"/>
      <c r="N130" s="156"/>
      <c r="O130" s="156"/>
      <c r="P130" s="156"/>
      <c r="Q130" s="156"/>
      <c r="R130" s="156"/>
      <c r="S130" s="156"/>
      <c r="T130" s="156"/>
      <c r="U130" s="156"/>
      <c r="V130" s="156"/>
      <c r="W130" s="156"/>
      <c r="X130" s="156"/>
      <c r="Y130" s="156"/>
      <c r="Z130" s="156"/>
    </row>
    <row r="131" spans="1:26" ht="15.75" customHeight="1">
      <c r="A131" s="174">
        <v>114</v>
      </c>
      <c r="B131" s="160">
        <f t="shared" si="8"/>
        <v>10</v>
      </c>
      <c r="C131" s="162">
        <f t="shared" si="3"/>
        <v>-6.8023483669088164E-13</v>
      </c>
      <c r="D131" s="162">
        <f t="shared" si="5"/>
        <v>6.8023483669088164E-13</v>
      </c>
      <c r="E131" s="162">
        <f t="shared" si="6"/>
        <v>0</v>
      </c>
      <c r="F131" s="175">
        <f t="shared" si="7"/>
        <v>1.6393659564250247E-10</v>
      </c>
      <c r="G131" s="156"/>
      <c r="H131" s="156"/>
      <c r="I131" s="156"/>
      <c r="J131" s="156"/>
      <c r="K131" s="156"/>
      <c r="L131" s="156"/>
      <c r="M131" s="156"/>
      <c r="N131" s="156"/>
      <c r="O131" s="156"/>
      <c r="P131" s="156"/>
      <c r="Q131" s="156"/>
      <c r="R131" s="156"/>
      <c r="S131" s="156"/>
      <c r="T131" s="156"/>
      <c r="U131" s="156"/>
      <c r="V131" s="156"/>
      <c r="W131" s="156"/>
      <c r="X131" s="156"/>
      <c r="Y131" s="156"/>
      <c r="Z131" s="156"/>
    </row>
    <row r="132" spans="1:26" ht="15.75" customHeight="1">
      <c r="A132" s="174">
        <v>115</v>
      </c>
      <c r="B132" s="160">
        <f t="shared" si="8"/>
        <v>10</v>
      </c>
      <c r="C132" s="162">
        <f t="shared" si="3"/>
        <v>-6.83069148510427E-13</v>
      </c>
      <c r="D132" s="162">
        <f t="shared" si="5"/>
        <v>6.83069148510427E-13</v>
      </c>
      <c r="E132" s="162">
        <f t="shared" si="6"/>
        <v>0</v>
      </c>
      <c r="F132" s="175">
        <f t="shared" si="7"/>
        <v>1.646196647910129E-10</v>
      </c>
      <c r="G132" s="156"/>
      <c r="H132" s="156"/>
      <c r="I132" s="156"/>
      <c r="J132" s="156"/>
      <c r="K132" s="156"/>
      <c r="L132" s="156"/>
      <c r="M132" s="156"/>
      <c r="N132" s="156"/>
      <c r="O132" s="156"/>
      <c r="P132" s="156"/>
      <c r="Q132" s="156"/>
      <c r="R132" s="156"/>
      <c r="S132" s="156"/>
      <c r="T132" s="156"/>
      <c r="U132" s="156"/>
      <c r="V132" s="156"/>
      <c r="W132" s="156"/>
      <c r="X132" s="156"/>
      <c r="Y132" s="156"/>
      <c r="Z132" s="156"/>
    </row>
    <row r="133" spans="1:26" ht="15.75" customHeight="1">
      <c r="A133" s="174">
        <v>116</v>
      </c>
      <c r="B133" s="160">
        <f t="shared" si="8"/>
        <v>10</v>
      </c>
      <c r="C133" s="162">
        <f t="shared" si="3"/>
        <v>-6.8591526996255375E-13</v>
      </c>
      <c r="D133" s="162">
        <f t="shared" si="5"/>
        <v>6.8591526996255375E-13</v>
      </c>
      <c r="E133" s="162">
        <f t="shared" si="6"/>
        <v>0</v>
      </c>
      <c r="F133" s="175">
        <f t="shared" si="7"/>
        <v>1.6530558006097544E-10</v>
      </c>
      <c r="G133" s="156"/>
      <c r="H133" s="156"/>
      <c r="I133" s="156"/>
      <c r="J133" s="156"/>
      <c r="K133" s="156"/>
      <c r="L133" s="156"/>
      <c r="M133" s="156"/>
      <c r="N133" s="156"/>
      <c r="O133" s="156"/>
      <c r="P133" s="156"/>
      <c r="Q133" s="156"/>
      <c r="R133" s="156"/>
      <c r="S133" s="156"/>
      <c r="T133" s="156"/>
      <c r="U133" s="156"/>
      <c r="V133" s="156"/>
      <c r="W133" s="156"/>
      <c r="X133" s="156"/>
      <c r="Y133" s="156"/>
      <c r="Z133" s="156"/>
    </row>
    <row r="134" spans="1:26" ht="15.75" customHeight="1">
      <c r="A134" s="174">
        <v>117</v>
      </c>
      <c r="B134" s="160">
        <f t="shared" si="8"/>
        <v>10</v>
      </c>
      <c r="C134" s="162">
        <f t="shared" si="3"/>
        <v>-6.8877325025406437E-13</v>
      </c>
      <c r="D134" s="162">
        <f t="shared" si="5"/>
        <v>6.8877325025406437E-13</v>
      </c>
      <c r="E134" s="162">
        <f t="shared" si="6"/>
        <v>0</v>
      </c>
      <c r="F134" s="175">
        <f t="shared" si="7"/>
        <v>1.6599435331122951E-10</v>
      </c>
      <c r="G134" s="156"/>
      <c r="H134" s="156"/>
      <c r="I134" s="156"/>
      <c r="J134" s="156"/>
      <c r="K134" s="156"/>
      <c r="L134" s="156"/>
      <c r="M134" s="156"/>
      <c r="N134" s="156"/>
      <c r="O134" s="156"/>
      <c r="P134" s="156"/>
      <c r="Q134" s="156"/>
      <c r="R134" s="156"/>
      <c r="S134" s="156"/>
      <c r="T134" s="156"/>
      <c r="U134" s="156"/>
      <c r="V134" s="156"/>
      <c r="W134" s="156"/>
      <c r="X134" s="156"/>
      <c r="Y134" s="156"/>
      <c r="Z134" s="156"/>
    </row>
    <row r="135" spans="1:26" ht="15.75" customHeight="1">
      <c r="A135" s="174">
        <v>118</v>
      </c>
      <c r="B135" s="160">
        <f t="shared" si="8"/>
        <v>10</v>
      </c>
      <c r="C135" s="162">
        <f t="shared" si="3"/>
        <v>-6.9164313879678965E-13</v>
      </c>
      <c r="D135" s="162">
        <f t="shared" si="5"/>
        <v>6.9164313879678965E-13</v>
      </c>
      <c r="E135" s="162">
        <f t="shared" si="6"/>
        <v>0</v>
      </c>
      <c r="F135" s="175">
        <f t="shared" si="7"/>
        <v>1.666859964500263E-10</v>
      </c>
      <c r="G135" s="156"/>
      <c r="H135" s="156"/>
      <c r="I135" s="156"/>
      <c r="J135" s="156"/>
      <c r="K135" s="156"/>
      <c r="L135" s="156"/>
      <c r="M135" s="156"/>
      <c r="N135" s="156"/>
      <c r="O135" s="156"/>
      <c r="P135" s="156"/>
      <c r="Q135" s="156"/>
      <c r="R135" s="156"/>
      <c r="S135" s="156"/>
      <c r="T135" s="156"/>
      <c r="U135" s="156"/>
      <c r="V135" s="156"/>
      <c r="W135" s="156"/>
      <c r="X135" s="156"/>
      <c r="Y135" s="156"/>
      <c r="Z135" s="156"/>
    </row>
    <row r="136" spans="1:26" ht="15.75" customHeight="1">
      <c r="A136" s="174">
        <v>119</v>
      </c>
      <c r="B136" s="160">
        <f t="shared" si="8"/>
        <v>10</v>
      </c>
      <c r="C136" s="162">
        <f t="shared" si="3"/>
        <v>-6.9452498520844293E-13</v>
      </c>
      <c r="D136" s="162">
        <f t="shared" si="5"/>
        <v>6.9452498520844293E-13</v>
      </c>
      <c r="E136" s="162">
        <f t="shared" si="6"/>
        <v>0</v>
      </c>
      <c r="F136" s="175">
        <f t="shared" si="7"/>
        <v>1.6738052143523476E-10</v>
      </c>
      <c r="G136" s="156"/>
      <c r="H136" s="156"/>
      <c r="I136" s="156"/>
      <c r="J136" s="156"/>
      <c r="K136" s="156"/>
      <c r="L136" s="156"/>
      <c r="M136" s="156"/>
      <c r="N136" s="156"/>
      <c r="O136" s="156"/>
      <c r="P136" s="156"/>
      <c r="Q136" s="156"/>
      <c r="R136" s="156"/>
      <c r="S136" s="156"/>
      <c r="T136" s="156"/>
      <c r="U136" s="156"/>
      <c r="V136" s="156"/>
      <c r="W136" s="156"/>
      <c r="X136" s="156"/>
      <c r="Y136" s="156"/>
      <c r="Z136" s="156"/>
    </row>
    <row r="137" spans="1:26" ht="15.75" customHeight="1">
      <c r="A137" s="176">
        <v>120</v>
      </c>
      <c r="B137" s="177">
        <f t="shared" si="8"/>
        <v>10</v>
      </c>
      <c r="C137" s="178">
        <f t="shared" si="3"/>
        <v>-6.9741883931347819E-13</v>
      </c>
      <c r="D137" s="178">
        <f t="shared" si="5"/>
        <v>6.9741883931347819E-13</v>
      </c>
      <c r="E137" s="178">
        <f t="shared" si="6"/>
        <v>0</v>
      </c>
      <c r="F137" s="179">
        <f t="shared" si="7"/>
        <v>1.6807794027454823E-10</v>
      </c>
      <c r="G137" s="156"/>
      <c r="H137" s="156"/>
      <c r="I137" s="156"/>
      <c r="J137" s="156"/>
      <c r="K137" s="156"/>
      <c r="L137" s="156"/>
      <c r="M137" s="156"/>
      <c r="N137" s="156"/>
      <c r="O137" s="156"/>
      <c r="P137" s="156"/>
      <c r="Q137" s="156"/>
      <c r="R137" s="156"/>
      <c r="S137" s="156"/>
      <c r="T137" s="156"/>
      <c r="U137" s="156"/>
      <c r="V137" s="156"/>
      <c r="W137" s="156"/>
      <c r="X137" s="156"/>
      <c r="Y137" s="156"/>
      <c r="Z137" s="156"/>
    </row>
    <row r="138" spans="1:26" ht="15.75" customHeight="1">
      <c r="A138" s="153"/>
      <c r="B138" s="153"/>
      <c r="C138" s="154"/>
      <c r="D138" s="155"/>
      <c r="E138" s="154"/>
      <c r="F138" s="154"/>
      <c r="G138" s="156"/>
      <c r="H138" s="156"/>
      <c r="I138" s="156"/>
      <c r="J138" s="156"/>
      <c r="K138" s="156"/>
      <c r="L138" s="156"/>
      <c r="M138" s="156"/>
      <c r="N138" s="156"/>
      <c r="O138" s="156"/>
      <c r="P138" s="156"/>
      <c r="Q138" s="156"/>
      <c r="R138" s="156"/>
      <c r="S138" s="156"/>
      <c r="T138" s="156"/>
      <c r="U138" s="156"/>
      <c r="V138" s="156"/>
      <c r="W138" s="156"/>
      <c r="X138" s="156"/>
      <c r="Y138" s="156"/>
      <c r="Z138" s="156"/>
    </row>
    <row r="139" spans="1:26" ht="15.75" customHeight="1">
      <c r="A139" s="153"/>
      <c r="B139" s="153"/>
      <c r="C139" s="154"/>
      <c r="D139" s="155"/>
      <c r="E139" s="154"/>
      <c r="F139" s="154"/>
      <c r="G139" s="156"/>
      <c r="H139" s="156"/>
      <c r="I139" s="156"/>
      <c r="J139" s="156"/>
      <c r="K139" s="156"/>
      <c r="L139" s="156"/>
      <c r="M139" s="156"/>
      <c r="N139" s="156"/>
      <c r="O139" s="156"/>
      <c r="P139" s="156"/>
      <c r="Q139" s="156"/>
      <c r="R139" s="156"/>
      <c r="S139" s="156"/>
      <c r="T139" s="156"/>
      <c r="U139" s="156"/>
      <c r="V139" s="156"/>
      <c r="W139" s="156"/>
      <c r="X139" s="156"/>
      <c r="Y139" s="156"/>
      <c r="Z139" s="156"/>
    </row>
    <row r="140" spans="1:26" ht="15.75" customHeight="1">
      <c r="A140" s="153"/>
      <c r="B140" s="153"/>
      <c r="C140" s="154"/>
      <c r="D140" s="155"/>
      <c r="E140" s="154"/>
      <c r="F140" s="154"/>
      <c r="G140" s="156"/>
      <c r="H140" s="156"/>
      <c r="I140" s="156"/>
      <c r="J140" s="156"/>
      <c r="K140" s="156"/>
      <c r="L140" s="156"/>
      <c r="M140" s="156"/>
      <c r="N140" s="156"/>
      <c r="O140" s="156"/>
      <c r="P140" s="156"/>
      <c r="Q140" s="156"/>
      <c r="R140" s="156"/>
      <c r="S140" s="156"/>
      <c r="T140" s="156"/>
      <c r="U140" s="156"/>
      <c r="V140" s="156"/>
      <c r="W140" s="156"/>
      <c r="X140" s="156"/>
      <c r="Y140" s="156"/>
      <c r="Z140" s="156"/>
    </row>
    <row r="141" spans="1:26" ht="15.75" customHeight="1">
      <c r="A141" s="153"/>
      <c r="B141" s="153"/>
      <c r="C141" s="154"/>
      <c r="D141" s="155"/>
      <c r="E141" s="154"/>
      <c r="F141" s="154"/>
      <c r="G141" s="156"/>
      <c r="H141" s="156"/>
      <c r="I141" s="156"/>
      <c r="J141" s="156"/>
      <c r="K141" s="156"/>
      <c r="L141" s="156"/>
      <c r="M141" s="156"/>
      <c r="N141" s="156"/>
      <c r="O141" s="156"/>
      <c r="P141" s="156"/>
      <c r="Q141" s="156"/>
      <c r="R141" s="156"/>
      <c r="S141" s="156"/>
      <c r="T141" s="156"/>
      <c r="U141" s="156"/>
      <c r="V141" s="156"/>
      <c r="W141" s="156"/>
      <c r="X141" s="156"/>
      <c r="Y141" s="156"/>
      <c r="Z141" s="156"/>
    </row>
    <row r="142" spans="1:26" ht="15.75" customHeight="1">
      <c r="A142" s="153"/>
      <c r="B142" s="153"/>
      <c r="C142" s="154"/>
      <c r="D142" s="155"/>
      <c r="E142" s="154"/>
      <c r="F142" s="154"/>
      <c r="G142" s="156"/>
      <c r="H142" s="156"/>
      <c r="I142" s="156"/>
      <c r="J142" s="156"/>
      <c r="K142" s="156"/>
      <c r="L142" s="156"/>
      <c r="M142" s="156"/>
      <c r="N142" s="156"/>
      <c r="O142" s="156"/>
      <c r="P142" s="156"/>
      <c r="Q142" s="156"/>
      <c r="R142" s="156"/>
      <c r="S142" s="156"/>
      <c r="T142" s="156"/>
      <c r="U142" s="156"/>
      <c r="V142" s="156"/>
      <c r="W142" s="156"/>
      <c r="X142" s="156"/>
      <c r="Y142" s="156"/>
      <c r="Z142" s="156"/>
    </row>
    <row r="143" spans="1:26" ht="15.75" customHeight="1">
      <c r="A143" s="153"/>
      <c r="B143" s="153"/>
      <c r="C143" s="154"/>
      <c r="D143" s="155"/>
      <c r="E143" s="154" t="s">
        <v>184</v>
      </c>
      <c r="F143" s="154"/>
      <c r="G143" s="156"/>
      <c r="H143" s="156"/>
      <c r="I143" s="156"/>
      <c r="J143" s="156"/>
      <c r="K143" s="156"/>
      <c r="L143" s="156"/>
      <c r="M143" s="156"/>
      <c r="N143" s="156"/>
      <c r="O143" s="156"/>
      <c r="P143" s="154"/>
      <c r="Q143" s="154"/>
      <c r="R143" s="154"/>
      <c r="S143" s="154"/>
      <c r="T143" s="154"/>
      <c r="U143" s="154"/>
      <c r="V143" s="154"/>
      <c r="W143" s="154"/>
      <c r="X143" s="154"/>
      <c r="Y143" s="154"/>
      <c r="Z143" s="154"/>
    </row>
    <row r="144" spans="1:26" ht="15.75" customHeight="1">
      <c r="A144" s="153"/>
      <c r="B144" s="153"/>
      <c r="C144" s="154"/>
      <c r="D144" s="155"/>
      <c r="E144" s="154"/>
      <c r="F144" s="154"/>
      <c r="G144" s="156"/>
      <c r="H144" s="156"/>
      <c r="I144" s="156"/>
      <c r="J144" s="156"/>
      <c r="K144" s="156"/>
      <c r="L144" s="156"/>
      <c r="M144" s="156"/>
      <c r="N144" s="156"/>
      <c r="O144" s="156"/>
      <c r="P144" s="156"/>
      <c r="Q144" s="156"/>
      <c r="R144" s="156"/>
      <c r="S144" s="156"/>
      <c r="T144" s="156"/>
      <c r="U144" s="156"/>
      <c r="V144" s="156"/>
      <c r="W144" s="156"/>
      <c r="X144" s="156"/>
      <c r="Y144" s="156"/>
      <c r="Z144" s="156"/>
    </row>
    <row r="145" spans="1:26" ht="15.75" customHeight="1">
      <c r="A145" s="153"/>
      <c r="B145" s="153"/>
      <c r="C145" s="154"/>
      <c r="D145" s="155"/>
      <c r="E145" s="154"/>
      <c r="F145" s="154"/>
      <c r="G145" s="156"/>
      <c r="H145" s="156"/>
      <c r="I145" s="156"/>
      <c r="J145" s="156"/>
      <c r="K145" s="156"/>
      <c r="L145" s="156"/>
      <c r="M145" s="156"/>
      <c r="N145" s="156"/>
      <c r="O145" s="156"/>
      <c r="P145" s="156"/>
      <c r="Q145" s="156"/>
      <c r="R145" s="156"/>
      <c r="S145" s="156"/>
      <c r="T145" s="156"/>
      <c r="U145" s="156"/>
      <c r="V145" s="156"/>
      <c r="W145" s="156"/>
      <c r="X145" s="156"/>
      <c r="Y145" s="156"/>
      <c r="Z145" s="156"/>
    </row>
    <row r="146" spans="1:26" ht="15.75" customHeight="1">
      <c r="A146" s="153"/>
      <c r="B146" s="153"/>
      <c r="C146" s="154"/>
      <c r="D146" s="155"/>
      <c r="E146" s="154"/>
      <c r="F146" s="154"/>
      <c r="G146" s="156"/>
      <c r="H146" s="156"/>
      <c r="I146" s="156"/>
      <c r="J146" s="156"/>
      <c r="K146" s="156"/>
      <c r="L146" s="156"/>
      <c r="M146" s="156"/>
      <c r="N146" s="156"/>
      <c r="O146" s="156"/>
      <c r="P146" s="156"/>
      <c r="Q146" s="156"/>
      <c r="R146" s="156"/>
      <c r="S146" s="156"/>
      <c r="T146" s="156"/>
      <c r="U146" s="156"/>
      <c r="V146" s="156"/>
      <c r="W146" s="156"/>
      <c r="X146" s="156"/>
      <c r="Y146" s="156"/>
      <c r="Z146" s="156"/>
    </row>
    <row r="147" spans="1:26" ht="15.75" customHeight="1">
      <c r="A147" s="153"/>
      <c r="B147" s="153"/>
      <c r="C147" s="154"/>
      <c r="D147" s="155"/>
      <c r="E147" s="154"/>
      <c r="F147" s="154"/>
      <c r="G147" s="156"/>
      <c r="H147" s="156"/>
      <c r="I147" s="156"/>
      <c r="J147" s="156"/>
      <c r="K147" s="156"/>
      <c r="L147" s="156"/>
      <c r="M147" s="156"/>
      <c r="N147" s="156"/>
      <c r="O147" s="156"/>
      <c r="P147" s="156"/>
      <c r="Q147" s="156"/>
      <c r="R147" s="156"/>
      <c r="S147" s="156"/>
      <c r="T147" s="156"/>
      <c r="U147" s="156"/>
      <c r="V147" s="156"/>
      <c r="W147" s="156"/>
      <c r="X147" s="156"/>
      <c r="Y147" s="156"/>
      <c r="Z147" s="156"/>
    </row>
    <row r="148" spans="1:26" ht="15.75" customHeight="1">
      <c r="A148" s="153"/>
      <c r="B148" s="153"/>
      <c r="C148" s="154"/>
      <c r="D148" s="155"/>
      <c r="E148" s="154"/>
      <c r="F148" s="154"/>
      <c r="G148" s="156"/>
      <c r="H148" s="156"/>
      <c r="I148" s="156"/>
      <c r="J148" s="156"/>
      <c r="K148" s="156"/>
      <c r="L148" s="156"/>
      <c r="M148" s="156"/>
      <c r="N148" s="156"/>
      <c r="O148" s="156"/>
      <c r="P148" s="156"/>
      <c r="Q148" s="156"/>
      <c r="R148" s="156"/>
      <c r="S148" s="156"/>
      <c r="T148" s="156"/>
      <c r="U148" s="156"/>
      <c r="V148" s="156"/>
      <c r="W148" s="156"/>
      <c r="X148" s="156"/>
      <c r="Y148" s="156"/>
      <c r="Z148" s="156"/>
    </row>
    <row r="149" spans="1:26" ht="15.75" customHeight="1">
      <c r="A149" s="153"/>
      <c r="B149" s="153"/>
      <c r="C149" s="154"/>
      <c r="D149" s="155"/>
      <c r="E149" s="154"/>
      <c r="F149" s="154"/>
      <c r="G149" s="156"/>
      <c r="H149" s="156"/>
      <c r="I149" s="156"/>
      <c r="J149" s="156"/>
      <c r="K149" s="156"/>
      <c r="L149" s="156"/>
      <c r="M149" s="156"/>
      <c r="N149" s="156"/>
      <c r="O149" s="156"/>
      <c r="P149" s="156"/>
      <c r="Q149" s="156"/>
      <c r="R149" s="156"/>
      <c r="S149" s="156"/>
      <c r="T149" s="156"/>
      <c r="U149" s="156"/>
      <c r="V149" s="156"/>
      <c r="W149" s="156"/>
      <c r="X149" s="156"/>
      <c r="Y149" s="156"/>
      <c r="Z149" s="156"/>
    </row>
    <row r="150" spans="1:26" ht="15.75" customHeight="1">
      <c r="A150" s="153"/>
      <c r="B150" s="153"/>
      <c r="C150" s="154"/>
      <c r="D150" s="155"/>
      <c r="E150" s="154"/>
      <c r="F150" s="154"/>
      <c r="G150" s="156"/>
      <c r="H150" s="156"/>
      <c r="I150" s="156"/>
      <c r="J150" s="156"/>
      <c r="K150" s="156"/>
      <c r="L150" s="156"/>
      <c r="M150" s="156"/>
      <c r="N150" s="156"/>
      <c r="O150" s="156"/>
      <c r="P150" s="156"/>
      <c r="Q150" s="156"/>
      <c r="R150" s="156"/>
      <c r="S150" s="156"/>
      <c r="T150" s="156"/>
      <c r="U150" s="156"/>
      <c r="V150" s="156"/>
      <c r="W150" s="156"/>
      <c r="X150" s="156"/>
      <c r="Y150" s="156"/>
      <c r="Z150" s="156"/>
    </row>
    <row r="151" spans="1:26" ht="15.75" customHeight="1">
      <c r="A151" s="153"/>
      <c r="B151" s="153"/>
      <c r="C151" s="154"/>
      <c r="D151" s="155"/>
      <c r="E151" s="154"/>
      <c r="F151" s="154"/>
      <c r="G151" s="156"/>
      <c r="H151" s="156"/>
      <c r="I151" s="156"/>
      <c r="J151" s="156"/>
      <c r="K151" s="156"/>
      <c r="L151" s="156"/>
      <c r="M151" s="156"/>
      <c r="N151" s="156"/>
      <c r="O151" s="156"/>
      <c r="P151" s="156"/>
      <c r="Q151" s="156"/>
      <c r="R151" s="156"/>
      <c r="S151" s="156"/>
      <c r="T151" s="156"/>
      <c r="U151" s="156"/>
      <c r="V151" s="156"/>
      <c r="W151" s="156"/>
      <c r="X151" s="156"/>
      <c r="Y151" s="156"/>
      <c r="Z151" s="156"/>
    </row>
    <row r="152" spans="1:26" ht="15.75" customHeight="1">
      <c r="A152" s="153"/>
      <c r="B152" s="153"/>
      <c r="C152" s="154"/>
      <c r="D152" s="155"/>
      <c r="E152" s="154"/>
      <c r="F152" s="154"/>
      <c r="G152" s="156"/>
      <c r="H152" s="156"/>
      <c r="I152" s="156"/>
      <c r="J152" s="156"/>
      <c r="K152" s="156"/>
      <c r="L152" s="156"/>
      <c r="M152" s="156"/>
      <c r="N152" s="156"/>
      <c r="O152" s="156"/>
      <c r="P152" s="156"/>
      <c r="Q152" s="156"/>
      <c r="R152" s="156"/>
      <c r="S152" s="156"/>
      <c r="T152" s="156"/>
      <c r="U152" s="156"/>
      <c r="V152" s="156"/>
      <c r="W152" s="156"/>
      <c r="X152" s="156"/>
      <c r="Y152" s="156"/>
      <c r="Z152" s="156"/>
    </row>
    <row r="153" spans="1:26" ht="15.75" customHeight="1">
      <c r="A153" s="153"/>
      <c r="B153" s="153"/>
      <c r="C153" s="154"/>
      <c r="D153" s="155"/>
      <c r="E153" s="154"/>
      <c r="F153" s="154"/>
      <c r="G153" s="156"/>
      <c r="H153" s="156"/>
      <c r="I153" s="156"/>
      <c r="J153" s="156"/>
      <c r="K153" s="156"/>
      <c r="L153" s="156"/>
      <c r="M153" s="156"/>
      <c r="N153" s="156"/>
      <c r="O153" s="156"/>
      <c r="P153" s="156"/>
      <c r="Q153" s="156"/>
      <c r="R153" s="156"/>
      <c r="S153" s="156"/>
      <c r="T153" s="156"/>
      <c r="U153" s="156"/>
      <c r="V153" s="156"/>
      <c r="W153" s="156"/>
      <c r="X153" s="156"/>
      <c r="Y153" s="156"/>
      <c r="Z153" s="156"/>
    </row>
    <row r="154" spans="1:26" ht="15.75" customHeight="1">
      <c r="A154" s="153"/>
      <c r="B154" s="153"/>
      <c r="C154" s="154"/>
      <c r="D154" s="155"/>
      <c r="E154" s="154"/>
      <c r="F154" s="154"/>
      <c r="G154" s="156"/>
      <c r="H154" s="156"/>
      <c r="I154" s="156"/>
      <c r="J154" s="156"/>
      <c r="K154" s="156"/>
      <c r="L154" s="156"/>
      <c r="M154" s="156"/>
      <c r="N154" s="156"/>
      <c r="O154" s="156"/>
      <c r="P154" s="156"/>
      <c r="Q154" s="156"/>
      <c r="R154" s="156"/>
      <c r="S154" s="156"/>
      <c r="T154" s="156"/>
      <c r="U154" s="156"/>
      <c r="V154" s="156"/>
      <c r="W154" s="156"/>
      <c r="X154" s="156"/>
      <c r="Y154" s="156"/>
      <c r="Z154" s="156"/>
    </row>
    <row r="155" spans="1:26" ht="15.75" customHeight="1">
      <c r="A155" s="153"/>
      <c r="B155" s="153"/>
      <c r="C155" s="154"/>
      <c r="D155" s="155"/>
      <c r="E155" s="154"/>
      <c r="F155" s="154"/>
      <c r="G155" s="156"/>
      <c r="H155" s="156"/>
      <c r="I155" s="156"/>
      <c r="J155" s="156"/>
      <c r="K155" s="156"/>
      <c r="L155" s="156"/>
      <c r="M155" s="156"/>
      <c r="N155" s="156"/>
      <c r="O155" s="156"/>
      <c r="P155" s="156"/>
      <c r="Q155" s="156"/>
      <c r="R155" s="156"/>
      <c r="S155" s="156"/>
      <c r="T155" s="156"/>
      <c r="U155" s="156"/>
      <c r="V155" s="156"/>
      <c r="W155" s="156"/>
      <c r="X155" s="156"/>
      <c r="Y155" s="156"/>
      <c r="Z155" s="156"/>
    </row>
    <row r="156" spans="1:26" ht="15.75" customHeight="1">
      <c r="A156" s="153"/>
      <c r="B156" s="153"/>
      <c r="C156" s="154"/>
      <c r="D156" s="155"/>
      <c r="E156" s="154"/>
      <c r="F156" s="154"/>
      <c r="G156" s="156"/>
      <c r="H156" s="156"/>
      <c r="I156" s="156"/>
      <c r="J156" s="156"/>
      <c r="K156" s="156"/>
      <c r="L156" s="156"/>
      <c r="M156" s="156"/>
      <c r="N156" s="156"/>
      <c r="O156" s="156"/>
      <c r="P156" s="156"/>
      <c r="Q156" s="156"/>
      <c r="R156" s="156"/>
      <c r="S156" s="156"/>
      <c r="T156" s="156"/>
      <c r="U156" s="156"/>
      <c r="V156" s="156"/>
      <c r="W156" s="156"/>
      <c r="X156" s="156"/>
      <c r="Y156" s="156"/>
      <c r="Z156" s="156"/>
    </row>
    <row r="157" spans="1:26" ht="15.75" customHeight="1">
      <c r="A157" s="153"/>
      <c r="B157" s="153"/>
      <c r="C157" s="154"/>
      <c r="D157" s="155"/>
      <c r="E157" s="154"/>
      <c r="F157" s="154"/>
      <c r="G157" s="156"/>
      <c r="H157" s="156"/>
      <c r="I157" s="156"/>
      <c r="J157" s="156"/>
      <c r="K157" s="156"/>
      <c r="L157" s="156"/>
      <c r="M157" s="156"/>
      <c r="N157" s="156"/>
      <c r="O157" s="156"/>
      <c r="P157" s="156"/>
      <c r="Q157" s="156"/>
      <c r="R157" s="156"/>
      <c r="S157" s="156"/>
      <c r="T157" s="156"/>
      <c r="U157" s="156"/>
      <c r="V157" s="156"/>
      <c r="W157" s="156"/>
      <c r="X157" s="156"/>
      <c r="Y157" s="156"/>
      <c r="Z157" s="156"/>
    </row>
    <row r="158" spans="1:26" ht="15.75" customHeight="1">
      <c r="A158" s="153"/>
      <c r="B158" s="153"/>
      <c r="C158" s="154"/>
      <c r="D158" s="155"/>
      <c r="E158" s="154"/>
      <c r="F158" s="154"/>
      <c r="G158" s="156"/>
      <c r="H158" s="156"/>
      <c r="I158" s="156"/>
      <c r="J158" s="156"/>
      <c r="K158" s="156"/>
      <c r="L158" s="156"/>
      <c r="M158" s="156"/>
      <c r="N158" s="156"/>
      <c r="O158" s="156"/>
      <c r="P158" s="156"/>
      <c r="Q158" s="156"/>
      <c r="R158" s="156"/>
      <c r="S158" s="156"/>
      <c r="T158" s="156"/>
      <c r="U158" s="156"/>
      <c r="V158" s="156"/>
      <c r="W158" s="156"/>
      <c r="X158" s="156"/>
      <c r="Y158" s="156"/>
      <c r="Z158" s="156"/>
    </row>
    <row r="159" spans="1:26" ht="15.75" customHeight="1">
      <c r="A159" s="153"/>
      <c r="B159" s="153"/>
      <c r="C159" s="154"/>
      <c r="D159" s="155"/>
      <c r="E159" s="154"/>
      <c r="F159" s="154"/>
      <c r="G159" s="156"/>
      <c r="H159" s="156"/>
      <c r="I159" s="156"/>
      <c r="J159" s="156"/>
      <c r="K159" s="156"/>
      <c r="L159" s="156"/>
      <c r="M159" s="156"/>
      <c r="N159" s="156"/>
      <c r="O159" s="156"/>
      <c r="P159" s="156"/>
      <c r="Q159" s="156"/>
      <c r="R159" s="156"/>
      <c r="S159" s="156"/>
      <c r="T159" s="156"/>
      <c r="U159" s="156"/>
      <c r="V159" s="156"/>
      <c r="W159" s="156"/>
      <c r="X159" s="156"/>
      <c r="Y159" s="156"/>
      <c r="Z159" s="156"/>
    </row>
    <row r="160" spans="1:26" ht="15.75" customHeight="1">
      <c r="A160" s="153"/>
      <c r="B160" s="153"/>
      <c r="C160" s="154"/>
      <c r="D160" s="155"/>
      <c r="E160" s="154"/>
      <c r="F160" s="154"/>
      <c r="G160" s="156"/>
      <c r="H160" s="156"/>
      <c r="I160" s="156"/>
      <c r="J160" s="156"/>
      <c r="K160" s="156"/>
      <c r="L160" s="156"/>
      <c r="M160" s="156"/>
      <c r="N160" s="156"/>
      <c r="O160" s="156"/>
      <c r="P160" s="156"/>
      <c r="Q160" s="156"/>
      <c r="R160" s="156"/>
      <c r="S160" s="156"/>
      <c r="T160" s="156"/>
      <c r="U160" s="156"/>
      <c r="V160" s="156"/>
      <c r="W160" s="156"/>
      <c r="X160" s="156"/>
      <c r="Y160" s="156"/>
      <c r="Z160" s="156"/>
    </row>
    <row r="161" spans="1:26" ht="15.75" customHeight="1">
      <c r="A161" s="153"/>
      <c r="B161" s="153"/>
      <c r="C161" s="154"/>
      <c r="D161" s="155"/>
      <c r="E161" s="154"/>
      <c r="F161" s="154"/>
      <c r="G161" s="156"/>
      <c r="H161" s="156"/>
      <c r="I161" s="156"/>
      <c r="J161" s="156"/>
      <c r="K161" s="156"/>
      <c r="L161" s="156"/>
      <c r="M161" s="156"/>
      <c r="N161" s="156"/>
      <c r="O161" s="156"/>
      <c r="P161" s="156"/>
      <c r="Q161" s="156"/>
      <c r="R161" s="156"/>
      <c r="S161" s="156"/>
      <c r="T161" s="156"/>
      <c r="U161" s="156"/>
      <c r="V161" s="156"/>
      <c r="W161" s="156"/>
      <c r="X161" s="156"/>
      <c r="Y161" s="156"/>
      <c r="Z161" s="156"/>
    </row>
    <row r="162" spans="1:26" ht="15.75" customHeight="1">
      <c r="A162" s="153"/>
      <c r="B162" s="153"/>
      <c r="C162" s="154"/>
      <c r="D162" s="155"/>
      <c r="E162" s="154"/>
      <c r="F162" s="154"/>
      <c r="G162" s="156"/>
      <c r="H162" s="156"/>
      <c r="I162" s="156"/>
      <c r="J162" s="156"/>
      <c r="K162" s="156"/>
      <c r="L162" s="156"/>
      <c r="M162" s="156"/>
      <c r="N162" s="156"/>
      <c r="O162" s="156"/>
      <c r="P162" s="156"/>
      <c r="Q162" s="156"/>
      <c r="R162" s="156"/>
      <c r="S162" s="156"/>
      <c r="T162" s="156"/>
      <c r="U162" s="156"/>
      <c r="V162" s="156"/>
      <c r="W162" s="156"/>
      <c r="X162" s="156"/>
      <c r="Y162" s="156"/>
      <c r="Z162" s="156"/>
    </row>
    <row r="163" spans="1:26" ht="15.75" customHeight="1">
      <c r="A163" s="153"/>
      <c r="B163" s="153"/>
      <c r="C163" s="154"/>
      <c r="D163" s="155"/>
      <c r="E163" s="154"/>
      <c r="F163" s="154"/>
      <c r="G163" s="156"/>
      <c r="H163" s="156"/>
      <c r="I163" s="156"/>
      <c r="J163" s="156"/>
      <c r="K163" s="156"/>
      <c r="L163" s="156"/>
      <c r="M163" s="156"/>
      <c r="N163" s="156"/>
      <c r="O163" s="156"/>
      <c r="P163" s="156"/>
      <c r="Q163" s="156"/>
      <c r="R163" s="156"/>
      <c r="S163" s="156"/>
      <c r="T163" s="156"/>
      <c r="U163" s="156"/>
      <c r="V163" s="156"/>
      <c r="W163" s="156"/>
      <c r="X163" s="156"/>
      <c r="Y163" s="156"/>
      <c r="Z163" s="156"/>
    </row>
    <row r="164" spans="1:26" ht="15.75" customHeight="1">
      <c r="A164" s="153"/>
      <c r="B164" s="153"/>
      <c r="C164" s="154"/>
      <c r="D164" s="155"/>
      <c r="E164" s="154"/>
      <c r="F164" s="154"/>
      <c r="G164" s="156"/>
      <c r="H164" s="156"/>
      <c r="I164" s="156"/>
      <c r="J164" s="156"/>
      <c r="K164" s="156"/>
      <c r="L164" s="156"/>
      <c r="M164" s="156"/>
      <c r="N164" s="156"/>
      <c r="O164" s="156"/>
      <c r="P164" s="156"/>
      <c r="Q164" s="156"/>
      <c r="R164" s="156"/>
      <c r="S164" s="156"/>
      <c r="T164" s="156"/>
      <c r="U164" s="156"/>
      <c r="V164" s="156"/>
      <c r="W164" s="156"/>
      <c r="X164" s="156"/>
      <c r="Y164" s="156"/>
      <c r="Z164" s="156"/>
    </row>
    <row r="165" spans="1:26" ht="15.75" customHeight="1">
      <c r="A165" s="153"/>
      <c r="B165" s="153"/>
      <c r="C165" s="154"/>
      <c r="D165" s="155"/>
      <c r="E165" s="154"/>
      <c r="F165" s="154"/>
      <c r="G165" s="156"/>
      <c r="H165" s="156"/>
      <c r="I165" s="156"/>
      <c r="J165" s="156"/>
      <c r="K165" s="156"/>
      <c r="L165" s="156"/>
      <c r="M165" s="156"/>
      <c r="N165" s="156"/>
      <c r="O165" s="156"/>
      <c r="P165" s="156"/>
      <c r="Q165" s="156"/>
      <c r="R165" s="156"/>
      <c r="S165" s="156"/>
      <c r="T165" s="156"/>
      <c r="U165" s="156"/>
      <c r="V165" s="156"/>
      <c r="W165" s="156"/>
      <c r="X165" s="156"/>
      <c r="Y165" s="156"/>
      <c r="Z165" s="156"/>
    </row>
    <row r="166" spans="1:26" ht="15.75" customHeight="1">
      <c r="A166" s="153"/>
      <c r="B166" s="153"/>
      <c r="C166" s="154"/>
      <c r="D166" s="155"/>
      <c r="E166" s="154"/>
      <c r="F166" s="154"/>
      <c r="G166" s="156"/>
      <c r="H166" s="156"/>
      <c r="I166" s="156"/>
      <c r="J166" s="156"/>
      <c r="K166" s="156"/>
      <c r="L166" s="156"/>
      <c r="M166" s="156"/>
      <c r="N166" s="156"/>
      <c r="O166" s="156"/>
      <c r="P166" s="156"/>
      <c r="Q166" s="156"/>
      <c r="R166" s="156"/>
      <c r="S166" s="156"/>
      <c r="T166" s="156"/>
      <c r="U166" s="156"/>
      <c r="V166" s="156"/>
      <c r="W166" s="156"/>
      <c r="X166" s="156"/>
      <c r="Y166" s="156"/>
      <c r="Z166" s="156"/>
    </row>
    <row r="167" spans="1:26" ht="15.75" customHeight="1">
      <c r="A167" s="153"/>
      <c r="B167" s="153"/>
      <c r="C167" s="154"/>
      <c r="D167" s="155"/>
      <c r="E167" s="154"/>
      <c r="F167" s="154"/>
      <c r="G167" s="156"/>
      <c r="H167" s="156"/>
      <c r="I167" s="156"/>
      <c r="J167" s="156"/>
      <c r="K167" s="156"/>
      <c r="L167" s="156"/>
      <c r="M167" s="156"/>
      <c r="N167" s="156"/>
      <c r="O167" s="156"/>
      <c r="P167" s="156"/>
      <c r="Q167" s="156"/>
      <c r="R167" s="156"/>
      <c r="S167" s="156"/>
      <c r="T167" s="156"/>
      <c r="U167" s="156"/>
      <c r="V167" s="156"/>
      <c r="W167" s="156"/>
      <c r="X167" s="156"/>
      <c r="Y167" s="156"/>
      <c r="Z167" s="156"/>
    </row>
    <row r="168" spans="1:26" ht="15.75" customHeight="1">
      <c r="A168" s="153"/>
      <c r="B168" s="153"/>
      <c r="C168" s="154"/>
      <c r="D168" s="155"/>
      <c r="E168" s="154"/>
      <c r="F168" s="154"/>
      <c r="G168" s="156"/>
      <c r="H168" s="156"/>
      <c r="I168" s="156"/>
      <c r="J168" s="156"/>
      <c r="K168" s="156"/>
      <c r="L168" s="156"/>
      <c r="M168" s="156"/>
      <c r="N168" s="156"/>
      <c r="O168" s="156"/>
      <c r="P168" s="156"/>
      <c r="Q168" s="156"/>
      <c r="R168" s="156"/>
      <c r="S168" s="156"/>
      <c r="T168" s="156"/>
      <c r="U168" s="156"/>
      <c r="V168" s="156"/>
      <c r="W168" s="156"/>
      <c r="X168" s="156"/>
      <c r="Y168" s="156"/>
      <c r="Z168" s="156"/>
    </row>
    <row r="169" spans="1:26" ht="15.75" customHeight="1">
      <c r="A169" s="153"/>
      <c r="B169" s="153"/>
      <c r="C169" s="154"/>
      <c r="D169" s="155"/>
      <c r="E169" s="154"/>
      <c r="F169" s="154"/>
      <c r="G169" s="156"/>
      <c r="H169" s="156"/>
      <c r="I169" s="156"/>
      <c r="J169" s="156"/>
      <c r="K169" s="156"/>
      <c r="L169" s="156"/>
      <c r="M169" s="156"/>
      <c r="N169" s="156"/>
      <c r="O169" s="156"/>
      <c r="P169" s="156"/>
      <c r="Q169" s="156"/>
      <c r="R169" s="156"/>
      <c r="S169" s="156"/>
      <c r="T169" s="156"/>
      <c r="U169" s="156"/>
      <c r="V169" s="156"/>
      <c r="W169" s="156"/>
      <c r="X169" s="156"/>
      <c r="Y169" s="156"/>
      <c r="Z169" s="156"/>
    </row>
    <row r="170" spans="1:26" ht="15.75" customHeight="1">
      <c r="A170" s="153"/>
      <c r="B170" s="153"/>
      <c r="C170" s="154"/>
      <c r="D170" s="155"/>
      <c r="E170" s="154"/>
      <c r="F170" s="154"/>
      <c r="G170" s="156"/>
      <c r="H170" s="156"/>
      <c r="I170" s="156"/>
      <c r="J170" s="156"/>
      <c r="K170" s="156"/>
      <c r="L170" s="156"/>
      <c r="M170" s="156"/>
      <c r="N170" s="156"/>
      <c r="O170" s="156"/>
      <c r="P170" s="156"/>
      <c r="Q170" s="156"/>
      <c r="R170" s="156"/>
      <c r="S170" s="156"/>
      <c r="T170" s="156"/>
      <c r="U170" s="156"/>
      <c r="V170" s="156"/>
      <c r="W170" s="156"/>
      <c r="X170" s="156"/>
      <c r="Y170" s="156"/>
      <c r="Z170" s="156"/>
    </row>
    <row r="171" spans="1:26" ht="15.75" customHeight="1">
      <c r="A171" s="153"/>
      <c r="B171" s="153"/>
      <c r="C171" s="154"/>
      <c r="D171" s="155"/>
      <c r="E171" s="154"/>
      <c r="F171" s="154"/>
      <c r="G171" s="156"/>
      <c r="H171" s="156"/>
      <c r="I171" s="156"/>
      <c r="J171" s="156"/>
      <c r="K171" s="156"/>
      <c r="L171" s="156"/>
      <c r="M171" s="156"/>
      <c r="N171" s="156"/>
      <c r="O171" s="156"/>
      <c r="P171" s="156"/>
      <c r="Q171" s="156"/>
      <c r="R171" s="156"/>
      <c r="S171" s="156"/>
      <c r="T171" s="156"/>
      <c r="U171" s="156"/>
      <c r="V171" s="156"/>
      <c r="W171" s="156"/>
      <c r="X171" s="156"/>
      <c r="Y171" s="156"/>
      <c r="Z171" s="156"/>
    </row>
    <row r="172" spans="1:26" ht="15.75" customHeight="1">
      <c r="A172" s="153"/>
      <c r="B172" s="153"/>
      <c r="C172" s="154"/>
      <c r="D172" s="155"/>
      <c r="E172" s="154"/>
      <c r="F172" s="154"/>
      <c r="G172" s="156"/>
      <c r="H172" s="156"/>
      <c r="I172" s="156"/>
      <c r="J172" s="156"/>
      <c r="K172" s="156"/>
      <c r="L172" s="156"/>
      <c r="M172" s="156"/>
      <c r="N172" s="156"/>
      <c r="O172" s="156"/>
      <c r="P172" s="156"/>
      <c r="Q172" s="156"/>
      <c r="R172" s="156"/>
      <c r="S172" s="156"/>
      <c r="T172" s="156"/>
      <c r="U172" s="156"/>
      <c r="V172" s="156"/>
      <c r="W172" s="156"/>
      <c r="X172" s="156"/>
      <c r="Y172" s="156"/>
      <c r="Z172" s="156"/>
    </row>
    <row r="173" spans="1:26" ht="15.75" customHeight="1">
      <c r="A173" s="153"/>
      <c r="B173" s="153"/>
      <c r="C173" s="154"/>
      <c r="D173" s="155"/>
      <c r="E173" s="154"/>
      <c r="F173" s="154"/>
      <c r="G173" s="156"/>
      <c r="H173" s="156"/>
      <c r="I173" s="156"/>
      <c r="J173" s="156"/>
      <c r="K173" s="156"/>
      <c r="L173" s="156"/>
      <c r="M173" s="156"/>
      <c r="N173" s="156"/>
      <c r="O173" s="156"/>
      <c r="P173" s="156"/>
      <c r="Q173" s="156"/>
      <c r="R173" s="156"/>
      <c r="S173" s="156"/>
      <c r="T173" s="156"/>
      <c r="U173" s="156"/>
      <c r="V173" s="156"/>
      <c r="W173" s="156"/>
      <c r="X173" s="156"/>
      <c r="Y173" s="156"/>
      <c r="Z173" s="156"/>
    </row>
    <row r="174" spans="1:26" ht="15.75" customHeight="1">
      <c r="A174" s="153"/>
      <c r="B174" s="153"/>
      <c r="C174" s="154"/>
      <c r="D174" s="155"/>
      <c r="E174" s="154"/>
      <c r="F174" s="154"/>
      <c r="G174" s="156"/>
      <c r="H174" s="156"/>
      <c r="I174" s="156"/>
      <c r="J174" s="156"/>
      <c r="K174" s="156"/>
      <c r="L174" s="156"/>
      <c r="M174" s="156"/>
      <c r="N174" s="156"/>
      <c r="O174" s="156"/>
      <c r="P174" s="156"/>
      <c r="Q174" s="156"/>
      <c r="R174" s="156"/>
      <c r="S174" s="156"/>
      <c r="T174" s="156"/>
      <c r="U174" s="156"/>
      <c r="V174" s="156"/>
      <c r="W174" s="156"/>
      <c r="X174" s="156"/>
      <c r="Y174" s="156"/>
      <c r="Z174" s="156"/>
    </row>
    <row r="175" spans="1:26" ht="15.75" customHeight="1">
      <c r="A175" s="153"/>
      <c r="B175" s="153"/>
      <c r="C175" s="154"/>
      <c r="D175" s="155"/>
      <c r="E175" s="154"/>
      <c r="F175" s="154"/>
      <c r="G175" s="156"/>
      <c r="H175" s="156"/>
      <c r="I175" s="156"/>
      <c r="J175" s="156"/>
      <c r="K175" s="156"/>
      <c r="L175" s="156"/>
      <c r="M175" s="156"/>
      <c r="N175" s="156"/>
      <c r="O175" s="156"/>
      <c r="P175" s="156"/>
      <c r="Q175" s="156"/>
      <c r="R175" s="156"/>
      <c r="S175" s="156"/>
      <c r="T175" s="156"/>
      <c r="U175" s="156"/>
      <c r="V175" s="156"/>
      <c r="W175" s="156"/>
      <c r="X175" s="156"/>
      <c r="Y175" s="156"/>
      <c r="Z175" s="156"/>
    </row>
    <row r="176" spans="1:26" ht="15.75" customHeight="1">
      <c r="A176" s="153"/>
      <c r="B176" s="153"/>
      <c r="C176" s="154"/>
      <c r="D176" s="155"/>
      <c r="E176" s="154"/>
      <c r="F176" s="154"/>
      <c r="G176" s="156"/>
      <c r="H176" s="156"/>
      <c r="I176" s="156"/>
      <c r="J176" s="156"/>
      <c r="K176" s="156"/>
      <c r="L176" s="156"/>
      <c r="M176" s="156"/>
      <c r="N176" s="156"/>
      <c r="O176" s="156"/>
      <c r="P176" s="156"/>
      <c r="Q176" s="156"/>
      <c r="R176" s="156"/>
      <c r="S176" s="156"/>
      <c r="T176" s="156"/>
      <c r="U176" s="156"/>
      <c r="V176" s="156"/>
      <c r="W176" s="156"/>
      <c r="X176" s="156"/>
      <c r="Y176" s="156"/>
      <c r="Z176" s="156"/>
    </row>
    <row r="177" spans="1:26" ht="15.75" customHeight="1">
      <c r="A177" s="153"/>
      <c r="B177" s="153"/>
      <c r="C177" s="154"/>
      <c r="D177" s="155"/>
      <c r="E177" s="154"/>
      <c r="F177" s="154"/>
      <c r="G177" s="156"/>
      <c r="H177" s="156"/>
      <c r="I177" s="156"/>
      <c r="J177" s="156"/>
      <c r="K177" s="156"/>
      <c r="L177" s="156"/>
      <c r="M177" s="156"/>
      <c r="N177" s="156"/>
      <c r="O177" s="156"/>
      <c r="P177" s="156"/>
      <c r="Q177" s="156"/>
      <c r="R177" s="156"/>
      <c r="S177" s="156"/>
      <c r="T177" s="156"/>
      <c r="U177" s="156"/>
      <c r="V177" s="156"/>
      <c r="W177" s="156"/>
      <c r="X177" s="156"/>
      <c r="Y177" s="156"/>
      <c r="Z177" s="156"/>
    </row>
    <row r="178" spans="1:26" ht="15.75" customHeight="1">
      <c r="A178" s="153"/>
      <c r="B178" s="153"/>
      <c r="C178" s="154"/>
      <c r="D178" s="155"/>
      <c r="E178" s="154"/>
      <c r="F178" s="154"/>
      <c r="G178" s="156"/>
      <c r="H178" s="156"/>
      <c r="I178" s="156"/>
      <c r="J178" s="156"/>
      <c r="K178" s="156"/>
      <c r="L178" s="156"/>
      <c r="M178" s="156"/>
      <c r="N178" s="156"/>
      <c r="O178" s="156"/>
      <c r="P178" s="156"/>
      <c r="Q178" s="156"/>
      <c r="R178" s="156"/>
      <c r="S178" s="156"/>
      <c r="T178" s="156"/>
      <c r="U178" s="156"/>
      <c r="V178" s="156"/>
      <c r="W178" s="156"/>
      <c r="X178" s="156"/>
      <c r="Y178" s="156"/>
      <c r="Z178" s="156"/>
    </row>
    <row r="179" spans="1:26" ht="15.75" customHeight="1">
      <c r="A179" s="153"/>
      <c r="B179" s="153"/>
      <c r="C179" s="154"/>
      <c r="D179" s="155"/>
      <c r="E179" s="154"/>
      <c r="F179" s="154"/>
      <c r="G179" s="156"/>
      <c r="H179" s="156"/>
      <c r="I179" s="156"/>
      <c r="J179" s="156"/>
      <c r="K179" s="156"/>
      <c r="L179" s="156"/>
      <c r="M179" s="156"/>
      <c r="N179" s="156"/>
      <c r="O179" s="156"/>
      <c r="P179" s="156"/>
      <c r="Q179" s="156"/>
      <c r="R179" s="156"/>
      <c r="S179" s="156"/>
      <c r="T179" s="156"/>
      <c r="U179" s="156"/>
      <c r="V179" s="156"/>
      <c r="W179" s="156"/>
      <c r="X179" s="156"/>
      <c r="Y179" s="156"/>
      <c r="Z179" s="156"/>
    </row>
    <row r="180" spans="1:26" ht="15.75" customHeight="1">
      <c r="A180" s="153"/>
      <c r="B180" s="153"/>
      <c r="C180" s="154"/>
      <c r="D180" s="155"/>
      <c r="E180" s="154"/>
      <c r="F180" s="154"/>
      <c r="G180" s="156"/>
      <c r="H180" s="156"/>
      <c r="I180" s="156"/>
      <c r="J180" s="156"/>
      <c r="K180" s="156"/>
      <c r="L180" s="156"/>
      <c r="M180" s="156"/>
      <c r="N180" s="156"/>
      <c r="O180" s="156"/>
      <c r="P180" s="156"/>
      <c r="Q180" s="156"/>
      <c r="R180" s="156"/>
      <c r="S180" s="156"/>
      <c r="T180" s="156"/>
      <c r="U180" s="156"/>
      <c r="V180" s="156"/>
      <c r="W180" s="156"/>
      <c r="X180" s="156"/>
      <c r="Y180" s="156"/>
      <c r="Z180" s="156"/>
    </row>
    <row r="181" spans="1:26" ht="15.75" customHeight="1">
      <c r="A181" s="153"/>
      <c r="B181" s="153"/>
      <c r="C181" s="154"/>
      <c r="D181" s="155"/>
      <c r="E181" s="154"/>
      <c r="F181" s="154"/>
      <c r="G181" s="156"/>
      <c r="H181" s="156"/>
      <c r="I181" s="156"/>
      <c r="J181" s="156"/>
      <c r="K181" s="156"/>
      <c r="L181" s="156"/>
      <c r="M181" s="156"/>
      <c r="N181" s="156"/>
      <c r="O181" s="156"/>
      <c r="P181" s="156"/>
      <c r="Q181" s="156"/>
      <c r="R181" s="156"/>
      <c r="S181" s="156"/>
      <c r="T181" s="156"/>
      <c r="U181" s="156"/>
      <c r="V181" s="156"/>
      <c r="W181" s="156"/>
      <c r="X181" s="156"/>
      <c r="Y181" s="156"/>
      <c r="Z181" s="156"/>
    </row>
    <row r="182" spans="1:26" ht="15.75" customHeight="1">
      <c r="A182" s="153"/>
      <c r="B182" s="153"/>
      <c r="C182" s="154"/>
      <c r="D182" s="155"/>
      <c r="E182" s="154"/>
      <c r="F182" s="154"/>
      <c r="G182" s="156"/>
      <c r="H182" s="156"/>
      <c r="I182" s="156"/>
      <c r="J182" s="156"/>
      <c r="K182" s="156"/>
      <c r="L182" s="156"/>
      <c r="M182" s="156"/>
      <c r="N182" s="156"/>
      <c r="O182" s="156"/>
      <c r="P182" s="156"/>
      <c r="Q182" s="156"/>
      <c r="R182" s="156"/>
      <c r="S182" s="156"/>
      <c r="T182" s="156"/>
      <c r="U182" s="156"/>
      <c r="V182" s="156"/>
      <c r="W182" s="156"/>
      <c r="X182" s="156"/>
      <c r="Y182" s="156"/>
      <c r="Z182" s="156"/>
    </row>
    <row r="183" spans="1:26" ht="15.75" customHeight="1">
      <c r="A183" s="153"/>
      <c r="B183" s="153"/>
      <c r="C183" s="154"/>
      <c r="D183" s="155"/>
      <c r="E183" s="154"/>
      <c r="F183" s="154"/>
      <c r="G183" s="156"/>
      <c r="H183" s="156"/>
      <c r="I183" s="156"/>
      <c r="J183" s="156"/>
      <c r="K183" s="156"/>
      <c r="L183" s="156"/>
      <c r="M183" s="156"/>
      <c r="N183" s="156"/>
      <c r="O183" s="156"/>
      <c r="P183" s="156"/>
      <c r="Q183" s="156"/>
      <c r="R183" s="156"/>
      <c r="S183" s="156"/>
      <c r="T183" s="156"/>
      <c r="U183" s="156"/>
      <c r="V183" s="156"/>
      <c r="W183" s="156"/>
      <c r="X183" s="156"/>
      <c r="Y183" s="156"/>
      <c r="Z183" s="156"/>
    </row>
    <row r="184" spans="1:26" ht="15.75" customHeight="1">
      <c r="A184" s="153"/>
      <c r="B184" s="153"/>
      <c r="C184" s="154"/>
      <c r="D184" s="155"/>
      <c r="E184" s="154"/>
      <c r="F184" s="154"/>
      <c r="G184" s="156"/>
      <c r="H184" s="156"/>
      <c r="I184" s="156"/>
      <c r="J184" s="156"/>
      <c r="K184" s="156"/>
      <c r="L184" s="156"/>
      <c r="M184" s="156"/>
      <c r="N184" s="156"/>
      <c r="O184" s="156"/>
      <c r="P184" s="156"/>
      <c r="Q184" s="156"/>
      <c r="R184" s="156"/>
      <c r="S184" s="156"/>
      <c r="T184" s="156"/>
      <c r="U184" s="156"/>
      <c r="V184" s="156"/>
      <c r="W184" s="156"/>
      <c r="X184" s="156"/>
      <c r="Y184" s="156"/>
      <c r="Z184" s="156"/>
    </row>
    <row r="185" spans="1:26" ht="15.75" customHeight="1">
      <c r="A185" s="153"/>
      <c r="B185" s="153"/>
      <c r="C185" s="154"/>
      <c r="D185" s="155"/>
      <c r="E185" s="154"/>
      <c r="F185" s="154"/>
      <c r="G185" s="156"/>
      <c r="H185" s="156"/>
      <c r="I185" s="156"/>
      <c r="J185" s="156"/>
      <c r="K185" s="156"/>
      <c r="L185" s="156"/>
      <c r="M185" s="156"/>
      <c r="N185" s="156"/>
      <c r="O185" s="156"/>
      <c r="P185" s="156"/>
      <c r="Q185" s="156"/>
      <c r="R185" s="156"/>
      <c r="S185" s="156"/>
      <c r="T185" s="156"/>
      <c r="U185" s="156"/>
      <c r="V185" s="156"/>
      <c r="W185" s="156"/>
      <c r="X185" s="156"/>
      <c r="Y185" s="156"/>
      <c r="Z185" s="156"/>
    </row>
    <row r="186" spans="1:26" ht="15.75" customHeight="1">
      <c r="A186" s="153"/>
      <c r="B186" s="153"/>
      <c r="C186" s="154"/>
      <c r="D186" s="155"/>
      <c r="E186" s="154"/>
      <c r="F186" s="154"/>
      <c r="G186" s="156"/>
      <c r="H186" s="156"/>
      <c r="I186" s="156"/>
      <c r="J186" s="156"/>
      <c r="K186" s="156"/>
      <c r="L186" s="156"/>
      <c r="M186" s="156"/>
      <c r="N186" s="156"/>
      <c r="O186" s="156"/>
      <c r="P186" s="156"/>
      <c r="Q186" s="156"/>
      <c r="R186" s="156"/>
      <c r="S186" s="156"/>
      <c r="T186" s="156"/>
      <c r="U186" s="156"/>
      <c r="V186" s="156"/>
      <c r="W186" s="156"/>
      <c r="X186" s="156"/>
      <c r="Y186" s="156"/>
      <c r="Z186" s="156"/>
    </row>
    <row r="187" spans="1:26" ht="15.75" customHeight="1">
      <c r="A187" s="153"/>
      <c r="B187" s="153"/>
      <c r="C187" s="154"/>
      <c r="D187" s="155"/>
      <c r="E187" s="154"/>
      <c r="F187" s="154"/>
      <c r="G187" s="156"/>
      <c r="H187" s="156"/>
      <c r="I187" s="156"/>
      <c r="J187" s="156"/>
      <c r="K187" s="156"/>
      <c r="L187" s="156"/>
      <c r="M187" s="156"/>
      <c r="N187" s="156"/>
      <c r="O187" s="156"/>
      <c r="P187" s="156"/>
      <c r="Q187" s="156"/>
      <c r="R187" s="156"/>
      <c r="S187" s="156"/>
      <c r="T187" s="156"/>
      <c r="U187" s="156"/>
      <c r="V187" s="156"/>
      <c r="W187" s="156"/>
      <c r="X187" s="156"/>
      <c r="Y187" s="156"/>
      <c r="Z187" s="156"/>
    </row>
    <row r="188" spans="1:26" ht="15.75" customHeight="1">
      <c r="A188" s="153"/>
      <c r="B188" s="153"/>
      <c r="C188" s="154"/>
      <c r="D188" s="155"/>
      <c r="E188" s="154"/>
      <c r="F188" s="154"/>
      <c r="G188" s="156"/>
      <c r="H188" s="156"/>
      <c r="I188" s="156"/>
      <c r="J188" s="156"/>
      <c r="K188" s="156"/>
      <c r="L188" s="156"/>
      <c r="M188" s="156"/>
      <c r="N188" s="156"/>
      <c r="O188" s="156"/>
      <c r="P188" s="156"/>
      <c r="Q188" s="156"/>
      <c r="R188" s="156"/>
      <c r="S188" s="156"/>
      <c r="T188" s="156"/>
      <c r="U188" s="156"/>
      <c r="V188" s="156"/>
      <c r="W188" s="156"/>
      <c r="X188" s="156"/>
      <c r="Y188" s="156"/>
      <c r="Z188" s="156"/>
    </row>
    <row r="189" spans="1:26" ht="15.75" customHeight="1">
      <c r="A189" s="153"/>
      <c r="B189" s="153"/>
      <c r="C189" s="154"/>
      <c r="D189" s="155"/>
      <c r="E189" s="154"/>
      <c r="F189" s="154"/>
      <c r="G189" s="156"/>
      <c r="H189" s="156"/>
      <c r="I189" s="156"/>
      <c r="J189" s="156"/>
      <c r="K189" s="156"/>
      <c r="L189" s="156"/>
      <c r="M189" s="156"/>
      <c r="N189" s="156"/>
      <c r="O189" s="156"/>
      <c r="P189" s="156"/>
      <c r="Q189" s="156"/>
      <c r="R189" s="156"/>
      <c r="S189" s="156"/>
      <c r="T189" s="156"/>
      <c r="U189" s="156"/>
      <c r="V189" s="156"/>
      <c r="W189" s="156"/>
      <c r="X189" s="156"/>
      <c r="Y189" s="156"/>
      <c r="Z189" s="156"/>
    </row>
    <row r="190" spans="1:26" ht="15.75" customHeight="1">
      <c r="A190" s="153"/>
      <c r="B190" s="153"/>
      <c r="C190" s="154"/>
      <c r="D190" s="155"/>
      <c r="E190" s="154"/>
      <c r="F190" s="154"/>
      <c r="G190" s="156"/>
      <c r="H190" s="156"/>
      <c r="I190" s="156"/>
      <c r="J190" s="156"/>
      <c r="K190" s="156"/>
      <c r="L190" s="156"/>
      <c r="M190" s="156"/>
      <c r="N190" s="156"/>
      <c r="O190" s="156"/>
      <c r="P190" s="156"/>
      <c r="Q190" s="156"/>
      <c r="R190" s="156"/>
      <c r="S190" s="156"/>
      <c r="T190" s="156"/>
      <c r="U190" s="156"/>
      <c r="V190" s="156"/>
      <c r="W190" s="156"/>
      <c r="X190" s="156"/>
      <c r="Y190" s="156"/>
      <c r="Z190" s="156"/>
    </row>
    <row r="191" spans="1:26" ht="15.75" customHeight="1">
      <c r="A191" s="153"/>
      <c r="B191" s="153"/>
      <c r="C191" s="154"/>
      <c r="D191" s="155"/>
      <c r="E191" s="154"/>
      <c r="F191" s="154"/>
      <c r="G191" s="156"/>
      <c r="H191" s="156"/>
      <c r="I191" s="156"/>
      <c r="J191" s="156"/>
      <c r="K191" s="156"/>
      <c r="L191" s="156"/>
      <c r="M191" s="156"/>
      <c r="N191" s="156"/>
      <c r="O191" s="156"/>
      <c r="P191" s="156"/>
      <c r="Q191" s="156"/>
      <c r="R191" s="156"/>
      <c r="S191" s="156"/>
      <c r="T191" s="156"/>
      <c r="U191" s="156"/>
      <c r="V191" s="156"/>
      <c r="W191" s="156"/>
      <c r="X191" s="156"/>
      <c r="Y191" s="156"/>
      <c r="Z191" s="156"/>
    </row>
    <row r="192" spans="1:26" ht="15.75" customHeight="1">
      <c r="A192" s="153"/>
      <c r="B192" s="153"/>
      <c r="C192" s="154"/>
      <c r="D192" s="155"/>
      <c r="E192" s="154"/>
      <c r="F192" s="154"/>
      <c r="G192" s="156"/>
      <c r="H192" s="156"/>
      <c r="I192" s="156"/>
      <c r="J192" s="156"/>
      <c r="K192" s="156"/>
      <c r="L192" s="156"/>
      <c r="M192" s="156"/>
      <c r="N192" s="156"/>
      <c r="O192" s="156"/>
      <c r="P192" s="156"/>
      <c r="Q192" s="156"/>
      <c r="R192" s="156"/>
      <c r="S192" s="156"/>
      <c r="T192" s="156"/>
      <c r="U192" s="156"/>
      <c r="V192" s="156"/>
      <c r="W192" s="156"/>
      <c r="X192" s="156"/>
      <c r="Y192" s="156"/>
      <c r="Z192" s="156"/>
    </row>
    <row r="193" spans="1:26" ht="15.75" customHeight="1">
      <c r="A193" s="153"/>
      <c r="B193" s="153"/>
      <c r="C193" s="154"/>
      <c r="D193" s="155"/>
      <c r="E193" s="154"/>
      <c r="F193" s="154"/>
      <c r="G193" s="156"/>
      <c r="H193" s="156"/>
      <c r="I193" s="156"/>
      <c r="J193" s="156"/>
      <c r="K193" s="156"/>
      <c r="L193" s="156"/>
      <c r="M193" s="156"/>
      <c r="N193" s="156"/>
      <c r="O193" s="156"/>
      <c r="P193" s="156"/>
      <c r="Q193" s="156"/>
      <c r="R193" s="156"/>
      <c r="S193" s="156"/>
      <c r="T193" s="156"/>
      <c r="U193" s="156"/>
      <c r="V193" s="156"/>
      <c r="W193" s="156"/>
      <c r="X193" s="156"/>
      <c r="Y193" s="156"/>
      <c r="Z193" s="156"/>
    </row>
    <row r="194" spans="1:26" ht="15.75" customHeight="1">
      <c r="A194" s="153"/>
      <c r="B194" s="153"/>
      <c r="C194" s="154"/>
      <c r="D194" s="155"/>
      <c r="E194" s="154"/>
      <c r="F194" s="154"/>
      <c r="G194" s="156"/>
      <c r="H194" s="156"/>
      <c r="I194" s="156"/>
      <c r="J194" s="156"/>
      <c r="K194" s="156"/>
      <c r="L194" s="156"/>
      <c r="M194" s="156"/>
      <c r="N194" s="156"/>
      <c r="O194" s="156"/>
      <c r="P194" s="156"/>
      <c r="Q194" s="156"/>
      <c r="R194" s="156"/>
      <c r="S194" s="156"/>
      <c r="T194" s="156"/>
      <c r="U194" s="156"/>
      <c r="V194" s="156"/>
      <c r="W194" s="156"/>
      <c r="X194" s="156"/>
      <c r="Y194" s="156"/>
      <c r="Z194" s="156"/>
    </row>
    <row r="195" spans="1:26" ht="15.75" customHeight="1">
      <c r="A195" s="153"/>
      <c r="B195" s="153"/>
      <c r="C195" s="154"/>
      <c r="D195" s="155"/>
      <c r="E195" s="154"/>
      <c r="F195" s="154"/>
      <c r="G195" s="156"/>
      <c r="H195" s="156"/>
      <c r="I195" s="156"/>
      <c r="J195" s="156"/>
      <c r="K195" s="156"/>
      <c r="L195" s="156"/>
      <c r="M195" s="156"/>
      <c r="N195" s="156"/>
      <c r="O195" s="156"/>
      <c r="P195" s="156"/>
      <c r="Q195" s="156"/>
      <c r="R195" s="156"/>
      <c r="S195" s="156"/>
      <c r="T195" s="156"/>
      <c r="U195" s="156"/>
      <c r="V195" s="156"/>
      <c r="W195" s="156"/>
      <c r="X195" s="156"/>
      <c r="Y195" s="156"/>
      <c r="Z195" s="156"/>
    </row>
    <row r="196" spans="1:26" ht="15.75" customHeight="1">
      <c r="A196" s="153"/>
      <c r="B196" s="153"/>
      <c r="C196" s="154"/>
      <c r="D196" s="155"/>
      <c r="E196" s="154"/>
      <c r="F196" s="154"/>
      <c r="G196" s="156"/>
      <c r="H196" s="156"/>
      <c r="I196" s="156"/>
      <c r="J196" s="156"/>
      <c r="K196" s="156"/>
      <c r="L196" s="156"/>
      <c r="M196" s="156"/>
      <c r="N196" s="156"/>
      <c r="O196" s="156"/>
      <c r="P196" s="156"/>
      <c r="Q196" s="156"/>
      <c r="R196" s="156"/>
      <c r="S196" s="156"/>
      <c r="T196" s="156"/>
      <c r="U196" s="156"/>
      <c r="V196" s="156"/>
      <c r="W196" s="156"/>
      <c r="X196" s="156"/>
      <c r="Y196" s="156"/>
      <c r="Z196" s="156"/>
    </row>
    <row r="197" spans="1:26" ht="15.75" customHeight="1">
      <c r="A197" s="153"/>
      <c r="B197" s="153"/>
      <c r="C197" s="154"/>
      <c r="D197" s="155"/>
      <c r="E197" s="154"/>
      <c r="F197" s="154"/>
      <c r="G197" s="156"/>
      <c r="H197" s="156"/>
      <c r="I197" s="156"/>
      <c r="J197" s="156"/>
      <c r="K197" s="156"/>
      <c r="L197" s="156"/>
      <c r="M197" s="156"/>
      <c r="N197" s="156"/>
      <c r="O197" s="156"/>
      <c r="P197" s="156"/>
      <c r="Q197" s="156"/>
      <c r="R197" s="156"/>
      <c r="S197" s="156"/>
      <c r="T197" s="156"/>
      <c r="U197" s="156"/>
      <c r="V197" s="156"/>
      <c r="W197" s="156"/>
      <c r="X197" s="156"/>
      <c r="Y197" s="156"/>
      <c r="Z197" s="156"/>
    </row>
    <row r="198" spans="1:26" ht="15.75" customHeight="1">
      <c r="A198" s="153"/>
      <c r="B198" s="153"/>
      <c r="C198" s="154"/>
      <c r="D198" s="155"/>
      <c r="E198" s="154"/>
      <c r="F198" s="154"/>
      <c r="G198" s="156"/>
      <c r="H198" s="156"/>
      <c r="I198" s="156"/>
      <c r="J198" s="156"/>
      <c r="K198" s="156"/>
      <c r="L198" s="156"/>
      <c r="M198" s="156"/>
      <c r="N198" s="156"/>
      <c r="O198" s="156"/>
      <c r="P198" s="156"/>
      <c r="Q198" s="156"/>
      <c r="R198" s="156"/>
      <c r="S198" s="156"/>
      <c r="T198" s="156"/>
      <c r="U198" s="156"/>
      <c r="V198" s="156"/>
      <c r="W198" s="156"/>
      <c r="X198" s="156"/>
      <c r="Y198" s="156"/>
      <c r="Z198" s="156"/>
    </row>
    <row r="199" spans="1:26" ht="15.75" customHeight="1">
      <c r="A199" s="153"/>
      <c r="B199" s="153"/>
      <c r="C199" s="154"/>
      <c r="D199" s="155"/>
      <c r="E199" s="154"/>
      <c r="F199" s="154"/>
      <c r="G199" s="156"/>
      <c r="H199" s="156"/>
      <c r="I199" s="156"/>
      <c r="J199" s="156"/>
      <c r="K199" s="156"/>
      <c r="L199" s="156"/>
      <c r="M199" s="156"/>
      <c r="N199" s="156"/>
      <c r="O199" s="156"/>
      <c r="P199" s="156"/>
      <c r="Q199" s="156"/>
      <c r="R199" s="156"/>
      <c r="S199" s="156"/>
      <c r="T199" s="156"/>
      <c r="U199" s="156"/>
      <c r="V199" s="156"/>
      <c r="W199" s="156"/>
      <c r="X199" s="156"/>
      <c r="Y199" s="156"/>
      <c r="Z199" s="156"/>
    </row>
    <row r="200" spans="1:26" ht="15.75" customHeight="1">
      <c r="A200" s="153"/>
      <c r="B200" s="153"/>
      <c r="C200" s="154"/>
      <c r="D200" s="155"/>
      <c r="E200" s="154"/>
      <c r="F200" s="154"/>
      <c r="G200" s="156"/>
      <c r="H200" s="156"/>
      <c r="I200" s="156"/>
      <c r="J200" s="156"/>
      <c r="K200" s="156"/>
      <c r="L200" s="156"/>
      <c r="M200" s="156"/>
      <c r="N200" s="156"/>
      <c r="O200" s="156"/>
      <c r="P200" s="156"/>
      <c r="Q200" s="156"/>
      <c r="R200" s="156"/>
      <c r="S200" s="156"/>
      <c r="T200" s="156"/>
      <c r="U200" s="156"/>
      <c r="V200" s="156"/>
      <c r="W200" s="156"/>
      <c r="X200" s="156"/>
      <c r="Y200" s="156"/>
      <c r="Z200" s="156"/>
    </row>
    <row r="201" spans="1:26" ht="15.75" customHeight="1">
      <c r="A201" s="153"/>
      <c r="B201" s="153"/>
      <c r="C201" s="154"/>
      <c r="D201" s="155"/>
      <c r="E201" s="154"/>
      <c r="F201" s="154"/>
      <c r="G201" s="156"/>
      <c r="H201" s="156"/>
      <c r="I201" s="156"/>
      <c r="J201" s="156"/>
      <c r="K201" s="156"/>
      <c r="L201" s="156"/>
      <c r="M201" s="156"/>
      <c r="N201" s="156"/>
      <c r="O201" s="156"/>
      <c r="P201" s="156"/>
      <c r="Q201" s="156"/>
      <c r="R201" s="156"/>
      <c r="S201" s="156"/>
      <c r="T201" s="156"/>
      <c r="U201" s="156"/>
      <c r="V201" s="156"/>
      <c r="W201" s="156"/>
      <c r="X201" s="156"/>
      <c r="Y201" s="156"/>
      <c r="Z201" s="156"/>
    </row>
    <row r="202" spans="1:26" ht="15.75" customHeight="1">
      <c r="A202" s="153"/>
      <c r="B202" s="153"/>
      <c r="C202" s="154"/>
      <c r="D202" s="155"/>
      <c r="E202" s="154"/>
      <c r="F202" s="154"/>
      <c r="G202" s="156"/>
      <c r="H202" s="156"/>
      <c r="I202" s="156"/>
      <c r="J202" s="156"/>
      <c r="K202" s="156"/>
      <c r="L202" s="156"/>
      <c r="M202" s="156"/>
      <c r="N202" s="156"/>
      <c r="O202" s="156"/>
      <c r="P202" s="156"/>
      <c r="Q202" s="156"/>
      <c r="R202" s="156"/>
      <c r="S202" s="156"/>
      <c r="T202" s="156"/>
      <c r="U202" s="156"/>
      <c r="V202" s="156"/>
      <c r="W202" s="156"/>
      <c r="X202" s="156"/>
      <c r="Y202" s="156"/>
      <c r="Z202" s="156"/>
    </row>
    <row r="203" spans="1:26" ht="15.75" customHeight="1">
      <c r="A203" s="153"/>
      <c r="B203" s="153"/>
      <c r="C203" s="154"/>
      <c r="D203" s="155"/>
      <c r="E203" s="154"/>
      <c r="F203" s="154"/>
      <c r="G203" s="156"/>
      <c r="H203" s="156"/>
      <c r="I203" s="156"/>
      <c r="J203" s="156"/>
      <c r="K203" s="156"/>
      <c r="L203" s="156"/>
      <c r="M203" s="156"/>
      <c r="N203" s="156"/>
      <c r="O203" s="156"/>
      <c r="P203" s="156"/>
      <c r="Q203" s="156"/>
      <c r="R203" s="156"/>
      <c r="S203" s="156"/>
      <c r="T203" s="156"/>
      <c r="U203" s="156"/>
      <c r="V203" s="156"/>
      <c r="W203" s="156"/>
      <c r="X203" s="156"/>
      <c r="Y203" s="156"/>
      <c r="Z203" s="156"/>
    </row>
    <row r="204" spans="1:26" ht="15.75" customHeight="1">
      <c r="A204" s="153"/>
      <c r="B204" s="153"/>
      <c r="C204" s="154"/>
      <c r="D204" s="155"/>
      <c r="E204" s="154"/>
      <c r="F204" s="154"/>
      <c r="G204" s="156"/>
      <c r="H204" s="156"/>
      <c r="I204" s="156"/>
      <c r="J204" s="156"/>
      <c r="K204" s="156"/>
      <c r="L204" s="156"/>
      <c r="M204" s="156"/>
      <c r="N204" s="156"/>
      <c r="O204" s="156"/>
      <c r="P204" s="156"/>
      <c r="Q204" s="156"/>
      <c r="R204" s="156"/>
      <c r="S204" s="156"/>
      <c r="T204" s="156"/>
      <c r="U204" s="156"/>
      <c r="V204" s="156"/>
      <c r="W204" s="156"/>
      <c r="X204" s="156"/>
      <c r="Y204" s="156"/>
      <c r="Z204" s="156"/>
    </row>
    <row r="205" spans="1:26" ht="15.75" customHeight="1">
      <c r="A205" s="153"/>
      <c r="B205" s="153"/>
      <c r="C205" s="154"/>
      <c r="D205" s="155"/>
      <c r="E205" s="154"/>
      <c r="F205" s="154"/>
      <c r="G205" s="156"/>
      <c r="H205" s="156"/>
      <c r="I205" s="156"/>
      <c r="J205" s="156"/>
      <c r="K205" s="156"/>
      <c r="L205" s="156"/>
      <c r="M205" s="156"/>
      <c r="N205" s="156"/>
      <c r="O205" s="156"/>
      <c r="P205" s="156"/>
      <c r="Q205" s="156"/>
      <c r="R205" s="156"/>
      <c r="S205" s="156"/>
      <c r="T205" s="156"/>
      <c r="U205" s="156"/>
      <c r="V205" s="156"/>
      <c r="W205" s="156"/>
      <c r="X205" s="156"/>
      <c r="Y205" s="156"/>
      <c r="Z205" s="156"/>
    </row>
    <row r="206" spans="1:26" ht="15.75" customHeight="1">
      <c r="A206" s="153"/>
      <c r="B206" s="153"/>
      <c r="C206" s="154"/>
      <c r="D206" s="155"/>
      <c r="E206" s="154"/>
      <c r="F206" s="154"/>
      <c r="G206" s="156"/>
      <c r="H206" s="156"/>
      <c r="I206" s="156"/>
      <c r="J206" s="156"/>
      <c r="K206" s="156"/>
      <c r="L206" s="156"/>
      <c r="M206" s="156"/>
      <c r="N206" s="156"/>
      <c r="O206" s="156"/>
      <c r="P206" s="156"/>
      <c r="Q206" s="156"/>
      <c r="R206" s="156"/>
      <c r="S206" s="156"/>
      <c r="T206" s="156"/>
      <c r="U206" s="156"/>
      <c r="V206" s="156"/>
      <c r="W206" s="156"/>
      <c r="X206" s="156"/>
      <c r="Y206" s="156"/>
      <c r="Z206" s="156"/>
    </row>
    <row r="207" spans="1:26" ht="15.75" customHeight="1">
      <c r="A207" s="153"/>
      <c r="B207" s="153"/>
      <c r="C207" s="154"/>
      <c r="D207" s="155"/>
      <c r="E207" s="154"/>
      <c r="F207" s="154"/>
      <c r="G207" s="156"/>
      <c r="H207" s="156"/>
      <c r="I207" s="156"/>
      <c r="J207" s="156"/>
      <c r="K207" s="156"/>
      <c r="L207" s="156"/>
      <c r="M207" s="156"/>
      <c r="N207" s="156"/>
      <c r="O207" s="156"/>
      <c r="P207" s="156"/>
      <c r="Q207" s="156"/>
      <c r="R207" s="156"/>
      <c r="S207" s="156"/>
      <c r="T207" s="156"/>
      <c r="U207" s="156"/>
      <c r="V207" s="156"/>
      <c r="W207" s="156"/>
      <c r="X207" s="156"/>
      <c r="Y207" s="156"/>
      <c r="Z207" s="156"/>
    </row>
    <row r="208" spans="1:26" ht="15.75" customHeight="1">
      <c r="A208" s="153"/>
      <c r="B208" s="153"/>
      <c r="C208" s="154"/>
      <c r="D208" s="155"/>
      <c r="E208" s="154"/>
      <c r="F208" s="154"/>
      <c r="G208" s="156"/>
      <c r="H208" s="156"/>
      <c r="I208" s="156"/>
      <c r="J208" s="156"/>
      <c r="K208" s="156"/>
      <c r="L208" s="156"/>
      <c r="M208" s="156"/>
      <c r="N208" s="156"/>
      <c r="O208" s="156"/>
      <c r="P208" s="156"/>
      <c r="Q208" s="156"/>
      <c r="R208" s="156"/>
      <c r="S208" s="156"/>
      <c r="T208" s="156"/>
      <c r="U208" s="156"/>
      <c r="V208" s="156"/>
      <c r="W208" s="156"/>
      <c r="X208" s="156"/>
      <c r="Y208" s="156"/>
      <c r="Z208" s="156"/>
    </row>
    <row r="209" spans="1:26" ht="15.75" customHeight="1">
      <c r="A209" s="153"/>
      <c r="B209" s="153"/>
      <c r="C209" s="154"/>
      <c r="D209" s="155"/>
      <c r="E209" s="154"/>
      <c r="F209" s="154"/>
      <c r="G209" s="156"/>
      <c r="H209" s="156"/>
      <c r="I209" s="156"/>
      <c r="J209" s="156"/>
      <c r="K209" s="156"/>
      <c r="L209" s="156"/>
      <c r="M209" s="156"/>
      <c r="N209" s="156"/>
      <c r="O209" s="156"/>
      <c r="P209" s="156"/>
      <c r="Q209" s="156"/>
      <c r="R209" s="156"/>
      <c r="S209" s="156"/>
      <c r="T209" s="156"/>
      <c r="U209" s="156"/>
      <c r="V209" s="156"/>
      <c r="W209" s="156"/>
      <c r="X209" s="156"/>
      <c r="Y209" s="156"/>
      <c r="Z209" s="156"/>
    </row>
    <row r="210" spans="1:26" ht="15.75" customHeight="1">
      <c r="A210" s="153"/>
      <c r="B210" s="153"/>
      <c r="C210" s="154"/>
      <c r="D210" s="155"/>
      <c r="E210" s="154"/>
      <c r="F210" s="154"/>
      <c r="G210" s="156"/>
      <c r="H210" s="156"/>
      <c r="I210" s="156"/>
      <c r="J210" s="156"/>
      <c r="K210" s="156"/>
      <c r="L210" s="156"/>
      <c r="M210" s="156"/>
      <c r="N210" s="156"/>
      <c r="O210" s="156"/>
      <c r="P210" s="156"/>
      <c r="Q210" s="156"/>
      <c r="R210" s="156"/>
      <c r="S210" s="156"/>
      <c r="T210" s="156"/>
      <c r="U210" s="156"/>
      <c r="V210" s="156"/>
      <c r="W210" s="156"/>
      <c r="X210" s="156"/>
      <c r="Y210" s="156"/>
      <c r="Z210" s="156"/>
    </row>
    <row r="211" spans="1:26" ht="15.75" customHeight="1">
      <c r="A211" s="153"/>
      <c r="B211" s="153"/>
      <c r="C211" s="154"/>
      <c r="D211" s="155"/>
      <c r="E211" s="154"/>
      <c r="F211" s="154"/>
      <c r="G211" s="156"/>
      <c r="H211" s="156"/>
      <c r="I211" s="156"/>
      <c r="J211" s="156"/>
      <c r="K211" s="156"/>
      <c r="L211" s="156"/>
      <c r="M211" s="156"/>
      <c r="N211" s="156"/>
      <c r="O211" s="156"/>
      <c r="P211" s="156"/>
      <c r="Q211" s="156"/>
      <c r="R211" s="156"/>
      <c r="S211" s="156"/>
      <c r="T211" s="156"/>
      <c r="U211" s="156"/>
      <c r="V211" s="156"/>
      <c r="W211" s="156"/>
      <c r="X211" s="156"/>
      <c r="Y211" s="156"/>
      <c r="Z211" s="156"/>
    </row>
    <row r="212" spans="1:26" ht="15.75" customHeight="1">
      <c r="A212" s="153"/>
      <c r="B212" s="153"/>
      <c r="C212" s="154"/>
      <c r="D212" s="155"/>
      <c r="E212" s="154"/>
      <c r="F212" s="154"/>
      <c r="G212" s="156"/>
      <c r="H212" s="156"/>
      <c r="I212" s="156"/>
      <c r="J212" s="156"/>
      <c r="K212" s="156"/>
      <c r="L212" s="156"/>
      <c r="M212" s="156"/>
      <c r="N212" s="156"/>
      <c r="O212" s="156"/>
      <c r="P212" s="156"/>
      <c r="Q212" s="156"/>
      <c r="R212" s="156"/>
      <c r="S212" s="156"/>
      <c r="T212" s="156"/>
      <c r="U212" s="156"/>
      <c r="V212" s="156"/>
      <c r="W212" s="156"/>
      <c r="X212" s="156"/>
      <c r="Y212" s="156"/>
      <c r="Z212" s="156"/>
    </row>
    <row r="213" spans="1:26" ht="15.75" customHeight="1">
      <c r="A213" s="153"/>
      <c r="B213" s="153"/>
      <c r="C213" s="154"/>
      <c r="D213" s="155"/>
      <c r="E213" s="154"/>
      <c r="F213" s="154"/>
      <c r="G213" s="156"/>
      <c r="H213" s="156"/>
      <c r="I213" s="156"/>
      <c r="J213" s="156"/>
      <c r="K213" s="156"/>
      <c r="L213" s="156"/>
      <c r="M213" s="156"/>
      <c r="N213" s="156"/>
      <c r="O213" s="156"/>
      <c r="P213" s="156"/>
      <c r="Q213" s="156"/>
      <c r="R213" s="156"/>
      <c r="S213" s="156"/>
      <c r="T213" s="156"/>
      <c r="U213" s="156"/>
      <c r="V213" s="156"/>
      <c r="W213" s="156"/>
      <c r="X213" s="156"/>
      <c r="Y213" s="156"/>
      <c r="Z213" s="156"/>
    </row>
    <row r="214" spans="1:26" ht="15.75" customHeight="1">
      <c r="A214" s="153"/>
      <c r="B214" s="153"/>
      <c r="C214" s="154"/>
      <c r="D214" s="155"/>
      <c r="E214" s="154"/>
      <c r="F214" s="154"/>
      <c r="G214" s="156"/>
      <c r="H214" s="156"/>
      <c r="I214" s="156"/>
      <c r="J214" s="156"/>
      <c r="K214" s="156"/>
      <c r="L214" s="156"/>
      <c r="M214" s="156"/>
      <c r="N214" s="156"/>
      <c r="O214" s="156"/>
      <c r="P214" s="156"/>
      <c r="Q214" s="156"/>
      <c r="R214" s="156"/>
      <c r="S214" s="156"/>
      <c r="T214" s="156"/>
      <c r="U214" s="156"/>
      <c r="V214" s="156"/>
      <c r="W214" s="156"/>
      <c r="X214" s="156"/>
      <c r="Y214" s="156"/>
      <c r="Z214" s="156"/>
    </row>
    <row r="215" spans="1:26" ht="15.75" customHeight="1">
      <c r="A215" s="153"/>
      <c r="B215" s="153"/>
      <c r="C215" s="154"/>
      <c r="D215" s="155"/>
      <c r="E215" s="154"/>
      <c r="F215" s="154"/>
      <c r="G215" s="156"/>
      <c r="H215" s="156"/>
      <c r="I215" s="156"/>
      <c r="J215" s="156"/>
      <c r="K215" s="156"/>
      <c r="L215" s="156"/>
      <c r="M215" s="156"/>
      <c r="N215" s="156"/>
      <c r="O215" s="156"/>
      <c r="P215" s="156"/>
      <c r="Q215" s="156"/>
      <c r="R215" s="156"/>
      <c r="S215" s="156"/>
      <c r="T215" s="156"/>
      <c r="U215" s="156"/>
      <c r="V215" s="156"/>
      <c r="W215" s="156"/>
      <c r="X215" s="156"/>
      <c r="Y215" s="156"/>
      <c r="Z215" s="156"/>
    </row>
    <row r="216" spans="1:26" ht="15.75" customHeight="1">
      <c r="A216" s="153"/>
      <c r="B216" s="153"/>
      <c r="C216" s="154"/>
      <c r="D216" s="155"/>
      <c r="E216" s="154"/>
      <c r="F216" s="154"/>
      <c r="G216" s="156"/>
      <c r="H216" s="156"/>
      <c r="I216" s="156"/>
      <c r="J216" s="156"/>
      <c r="K216" s="156"/>
      <c r="L216" s="156"/>
      <c r="M216" s="156"/>
      <c r="N216" s="156"/>
      <c r="O216" s="156"/>
      <c r="P216" s="156"/>
      <c r="Q216" s="156"/>
      <c r="R216" s="156"/>
      <c r="S216" s="156"/>
      <c r="T216" s="156"/>
      <c r="U216" s="156"/>
      <c r="V216" s="156"/>
      <c r="W216" s="156"/>
      <c r="X216" s="156"/>
      <c r="Y216" s="156"/>
      <c r="Z216" s="156"/>
    </row>
    <row r="217" spans="1:26" ht="15.75" customHeight="1">
      <c r="A217" s="153"/>
      <c r="B217" s="153"/>
      <c r="C217" s="154"/>
      <c r="D217" s="155"/>
      <c r="E217" s="154"/>
      <c r="F217" s="154"/>
      <c r="G217" s="156"/>
      <c r="H217" s="156"/>
      <c r="I217" s="156"/>
      <c r="J217" s="156"/>
      <c r="K217" s="156"/>
      <c r="L217" s="156"/>
      <c r="M217" s="156"/>
      <c r="N217" s="156"/>
      <c r="O217" s="156"/>
      <c r="P217" s="156"/>
      <c r="Q217" s="156"/>
      <c r="R217" s="156"/>
      <c r="S217" s="156"/>
      <c r="T217" s="156"/>
      <c r="U217" s="156"/>
      <c r="V217" s="156"/>
      <c r="W217" s="156"/>
      <c r="X217" s="156"/>
      <c r="Y217" s="156"/>
      <c r="Z217" s="156"/>
    </row>
    <row r="218" spans="1:26" ht="15.75" customHeight="1">
      <c r="A218" s="153"/>
      <c r="B218" s="153"/>
      <c r="C218" s="154"/>
      <c r="D218" s="155"/>
      <c r="E218" s="154"/>
      <c r="F218" s="154"/>
      <c r="G218" s="156"/>
      <c r="H218" s="156"/>
      <c r="I218" s="156"/>
      <c r="J218" s="156"/>
      <c r="K218" s="156"/>
      <c r="L218" s="156"/>
      <c r="M218" s="156"/>
      <c r="N218" s="156"/>
      <c r="O218" s="156"/>
      <c r="P218" s="156"/>
      <c r="Q218" s="156"/>
      <c r="R218" s="156"/>
      <c r="S218" s="156"/>
      <c r="T218" s="156"/>
      <c r="U218" s="156"/>
      <c r="V218" s="156"/>
      <c r="W218" s="156"/>
      <c r="X218" s="156"/>
      <c r="Y218" s="156"/>
      <c r="Z218" s="156"/>
    </row>
    <row r="219" spans="1:26" ht="15.75" customHeight="1">
      <c r="A219" s="153"/>
      <c r="B219" s="153"/>
      <c r="C219" s="154"/>
      <c r="D219" s="155"/>
      <c r="E219" s="154"/>
      <c r="F219" s="154"/>
      <c r="G219" s="156"/>
      <c r="H219" s="156"/>
      <c r="I219" s="156"/>
      <c r="J219" s="156"/>
      <c r="K219" s="156"/>
      <c r="L219" s="156"/>
      <c r="M219" s="156"/>
      <c r="N219" s="156"/>
      <c r="O219" s="156"/>
      <c r="P219" s="156"/>
      <c r="Q219" s="156"/>
      <c r="R219" s="156"/>
      <c r="S219" s="156"/>
      <c r="T219" s="156"/>
      <c r="U219" s="156"/>
      <c r="V219" s="156"/>
      <c r="W219" s="156"/>
      <c r="X219" s="156"/>
      <c r="Y219" s="156"/>
      <c r="Z219" s="156"/>
    </row>
    <row r="220" spans="1:26" ht="15.75" customHeight="1">
      <c r="A220" s="153"/>
      <c r="B220" s="153"/>
      <c r="C220" s="154"/>
      <c r="D220" s="155"/>
      <c r="E220" s="154"/>
      <c r="F220" s="154"/>
      <c r="G220" s="156"/>
      <c r="H220" s="156"/>
      <c r="I220" s="156"/>
      <c r="J220" s="156"/>
      <c r="K220" s="156"/>
      <c r="L220" s="156"/>
      <c r="M220" s="156"/>
      <c r="N220" s="156"/>
      <c r="O220" s="156"/>
      <c r="P220" s="156"/>
      <c r="Q220" s="156"/>
      <c r="R220" s="156"/>
      <c r="S220" s="156"/>
      <c r="T220" s="156"/>
      <c r="U220" s="156"/>
      <c r="V220" s="156"/>
      <c r="W220" s="156"/>
      <c r="X220" s="156"/>
      <c r="Y220" s="156"/>
      <c r="Z220" s="156"/>
    </row>
    <row r="221" spans="1:26" ht="15.75" customHeight="1">
      <c r="A221" s="153"/>
      <c r="B221" s="153"/>
      <c r="C221" s="154"/>
      <c r="D221" s="155"/>
      <c r="E221" s="154"/>
      <c r="F221" s="154"/>
      <c r="G221" s="156"/>
      <c r="H221" s="156"/>
      <c r="I221" s="156"/>
      <c r="J221" s="156"/>
      <c r="K221" s="156"/>
      <c r="L221" s="156"/>
      <c r="M221" s="156"/>
      <c r="N221" s="156"/>
      <c r="O221" s="156"/>
      <c r="P221" s="156"/>
      <c r="Q221" s="156"/>
      <c r="R221" s="156"/>
      <c r="S221" s="156"/>
      <c r="T221" s="156"/>
      <c r="U221" s="156"/>
      <c r="V221" s="156"/>
      <c r="W221" s="156"/>
      <c r="X221" s="156"/>
      <c r="Y221" s="156"/>
      <c r="Z221" s="156"/>
    </row>
    <row r="222" spans="1:26" ht="15.75" customHeight="1">
      <c r="A222" s="153"/>
      <c r="B222" s="153"/>
      <c r="C222" s="154"/>
      <c r="D222" s="155"/>
      <c r="E222" s="154"/>
      <c r="F222" s="154"/>
      <c r="G222" s="156"/>
      <c r="H222" s="156"/>
      <c r="I222" s="156"/>
      <c r="J222" s="156"/>
      <c r="K222" s="156"/>
      <c r="L222" s="156"/>
      <c r="M222" s="156"/>
      <c r="N222" s="156"/>
      <c r="O222" s="156"/>
      <c r="P222" s="156"/>
      <c r="Q222" s="156"/>
      <c r="R222" s="156"/>
      <c r="S222" s="156"/>
      <c r="T222" s="156"/>
      <c r="U222" s="156"/>
      <c r="V222" s="156"/>
      <c r="W222" s="156"/>
      <c r="X222" s="156"/>
      <c r="Y222" s="156"/>
      <c r="Z222" s="156"/>
    </row>
    <row r="223" spans="1:26" ht="15.75" customHeight="1">
      <c r="A223" s="153"/>
      <c r="B223" s="153"/>
      <c r="C223" s="154"/>
      <c r="D223" s="155"/>
      <c r="E223" s="154"/>
      <c r="F223" s="154"/>
      <c r="G223" s="156"/>
      <c r="H223" s="156"/>
      <c r="I223" s="156"/>
      <c r="J223" s="156"/>
      <c r="K223" s="156"/>
      <c r="L223" s="156"/>
      <c r="M223" s="156"/>
      <c r="N223" s="156"/>
      <c r="O223" s="156"/>
      <c r="P223" s="156"/>
      <c r="Q223" s="156"/>
      <c r="R223" s="156"/>
      <c r="S223" s="156"/>
      <c r="T223" s="156"/>
      <c r="U223" s="156"/>
      <c r="V223" s="156"/>
      <c r="W223" s="156"/>
      <c r="X223" s="156"/>
      <c r="Y223" s="156"/>
      <c r="Z223" s="156"/>
    </row>
    <row r="224" spans="1:26" ht="15.75" customHeight="1">
      <c r="A224" s="153"/>
      <c r="B224" s="153"/>
      <c r="C224" s="154"/>
      <c r="D224" s="155"/>
      <c r="E224" s="154"/>
      <c r="F224" s="154"/>
      <c r="G224" s="156"/>
      <c r="H224" s="156"/>
      <c r="I224" s="156"/>
      <c r="J224" s="156"/>
      <c r="K224" s="156"/>
      <c r="L224" s="156"/>
      <c r="M224" s="156"/>
      <c r="N224" s="156"/>
      <c r="O224" s="156"/>
      <c r="P224" s="156"/>
      <c r="Q224" s="156"/>
      <c r="R224" s="156"/>
      <c r="S224" s="156"/>
      <c r="T224" s="156"/>
      <c r="U224" s="156"/>
      <c r="V224" s="156"/>
      <c r="W224" s="156"/>
      <c r="X224" s="156"/>
      <c r="Y224" s="156"/>
      <c r="Z224" s="156"/>
    </row>
    <row r="225" spans="1:26" ht="15.75" customHeight="1">
      <c r="A225" s="153"/>
      <c r="B225" s="153"/>
      <c r="C225" s="154"/>
      <c r="D225" s="155"/>
      <c r="E225" s="154"/>
      <c r="F225" s="154"/>
      <c r="G225" s="156"/>
      <c r="H225" s="156"/>
      <c r="I225" s="156"/>
      <c r="J225" s="156"/>
      <c r="K225" s="156"/>
      <c r="L225" s="156"/>
      <c r="M225" s="156"/>
      <c r="N225" s="156"/>
      <c r="O225" s="156"/>
      <c r="P225" s="156"/>
      <c r="Q225" s="156"/>
      <c r="R225" s="156"/>
      <c r="S225" s="156"/>
      <c r="T225" s="156"/>
      <c r="U225" s="156"/>
      <c r="V225" s="156"/>
      <c r="W225" s="156"/>
      <c r="X225" s="156"/>
      <c r="Y225" s="156"/>
      <c r="Z225" s="156"/>
    </row>
    <row r="226" spans="1:26" ht="15.75" customHeight="1">
      <c r="A226" s="153"/>
      <c r="B226" s="153"/>
      <c r="C226" s="154"/>
      <c r="D226" s="155"/>
      <c r="E226" s="154"/>
      <c r="F226" s="154"/>
      <c r="G226" s="156"/>
      <c r="H226" s="156"/>
      <c r="I226" s="156"/>
      <c r="J226" s="156"/>
      <c r="K226" s="156"/>
      <c r="L226" s="156"/>
      <c r="M226" s="156"/>
      <c r="N226" s="156"/>
      <c r="O226" s="156"/>
      <c r="P226" s="156"/>
      <c r="Q226" s="156"/>
      <c r="R226" s="156"/>
      <c r="S226" s="156"/>
      <c r="T226" s="156"/>
      <c r="U226" s="156"/>
      <c r="V226" s="156"/>
      <c r="W226" s="156"/>
      <c r="X226" s="156"/>
      <c r="Y226" s="156"/>
      <c r="Z226" s="156"/>
    </row>
    <row r="227" spans="1:26" ht="15.75" customHeight="1">
      <c r="A227" s="153"/>
      <c r="B227" s="153"/>
      <c r="C227" s="154"/>
      <c r="D227" s="155"/>
      <c r="E227" s="154"/>
      <c r="F227" s="154"/>
      <c r="G227" s="156"/>
      <c r="H227" s="156"/>
      <c r="I227" s="156"/>
      <c r="J227" s="156"/>
      <c r="K227" s="156"/>
      <c r="L227" s="156"/>
      <c r="M227" s="156"/>
      <c r="N227" s="156"/>
      <c r="O227" s="156"/>
      <c r="P227" s="156"/>
      <c r="Q227" s="156"/>
      <c r="R227" s="156"/>
      <c r="S227" s="156"/>
      <c r="T227" s="156"/>
      <c r="U227" s="156"/>
      <c r="V227" s="156"/>
      <c r="W227" s="156"/>
      <c r="X227" s="156"/>
      <c r="Y227" s="156"/>
      <c r="Z227" s="156"/>
    </row>
    <row r="228" spans="1:26" ht="15.75" customHeight="1">
      <c r="A228" s="153"/>
      <c r="B228" s="153"/>
      <c r="C228" s="154"/>
      <c r="D228" s="155"/>
      <c r="E228" s="154"/>
      <c r="F228" s="154"/>
      <c r="G228" s="156"/>
      <c r="H228" s="156"/>
      <c r="I228" s="156"/>
      <c r="J228" s="156"/>
      <c r="K228" s="156"/>
      <c r="L228" s="156"/>
      <c r="M228" s="156"/>
      <c r="N228" s="156"/>
      <c r="O228" s="156"/>
      <c r="P228" s="156"/>
      <c r="Q228" s="156"/>
      <c r="R228" s="156"/>
      <c r="S228" s="156"/>
      <c r="T228" s="156"/>
      <c r="U228" s="156"/>
      <c r="V228" s="156"/>
      <c r="W228" s="156"/>
      <c r="X228" s="156"/>
      <c r="Y228" s="156"/>
      <c r="Z228" s="156"/>
    </row>
    <row r="229" spans="1:26" ht="15.75" customHeight="1">
      <c r="A229" s="153"/>
      <c r="B229" s="153"/>
      <c r="C229" s="154"/>
      <c r="D229" s="155"/>
      <c r="E229" s="154"/>
      <c r="F229" s="154"/>
      <c r="G229" s="156"/>
      <c r="H229" s="156"/>
      <c r="I229" s="156"/>
      <c r="J229" s="156"/>
      <c r="K229" s="156"/>
      <c r="L229" s="156"/>
      <c r="M229" s="156"/>
      <c r="N229" s="156"/>
      <c r="O229" s="156"/>
      <c r="P229" s="156"/>
      <c r="Q229" s="156"/>
      <c r="R229" s="156"/>
      <c r="S229" s="156"/>
      <c r="T229" s="156"/>
      <c r="U229" s="156"/>
      <c r="V229" s="156"/>
      <c r="W229" s="156"/>
      <c r="X229" s="156"/>
      <c r="Y229" s="156"/>
      <c r="Z229" s="156"/>
    </row>
    <row r="230" spans="1:26" ht="15.75" customHeight="1">
      <c r="A230" s="153"/>
      <c r="B230" s="153"/>
      <c r="C230" s="154"/>
      <c r="D230" s="155"/>
      <c r="E230" s="154"/>
      <c r="F230" s="154"/>
      <c r="G230" s="156"/>
      <c r="H230" s="156"/>
      <c r="I230" s="156"/>
      <c r="J230" s="156"/>
      <c r="K230" s="156"/>
      <c r="L230" s="156"/>
      <c r="M230" s="156"/>
      <c r="N230" s="156"/>
      <c r="O230" s="156"/>
      <c r="P230" s="156"/>
      <c r="Q230" s="156"/>
      <c r="R230" s="156"/>
      <c r="S230" s="156"/>
      <c r="T230" s="156"/>
      <c r="U230" s="156"/>
      <c r="V230" s="156"/>
      <c r="W230" s="156"/>
      <c r="X230" s="156"/>
      <c r="Y230" s="156"/>
      <c r="Z230" s="156"/>
    </row>
    <row r="231" spans="1:26" ht="15.75" customHeight="1">
      <c r="A231" s="153"/>
      <c r="B231" s="153"/>
      <c r="C231" s="154"/>
      <c r="D231" s="155"/>
      <c r="E231" s="154"/>
      <c r="F231" s="154"/>
      <c r="G231" s="156"/>
      <c r="H231" s="156"/>
      <c r="I231" s="156"/>
      <c r="J231" s="156"/>
      <c r="K231" s="156"/>
      <c r="L231" s="156"/>
      <c r="M231" s="156"/>
      <c r="N231" s="156"/>
      <c r="O231" s="156"/>
      <c r="P231" s="156"/>
      <c r="Q231" s="156"/>
      <c r="R231" s="156"/>
      <c r="S231" s="156"/>
      <c r="T231" s="156"/>
      <c r="U231" s="156"/>
      <c r="V231" s="156"/>
      <c r="W231" s="156"/>
      <c r="X231" s="156"/>
      <c r="Y231" s="156"/>
      <c r="Z231" s="156"/>
    </row>
    <row r="232" spans="1:26" ht="15.75" customHeight="1">
      <c r="A232" s="153"/>
      <c r="B232" s="153"/>
      <c r="C232" s="154"/>
      <c r="D232" s="155"/>
      <c r="E232" s="154"/>
      <c r="F232" s="154"/>
      <c r="G232" s="156"/>
      <c r="H232" s="156"/>
      <c r="I232" s="156"/>
      <c r="J232" s="156"/>
      <c r="K232" s="156"/>
      <c r="L232" s="156"/>
      <c r="M232" s="156"/>
      <c r="N232" s="156"/>
      <c r="O232" s="156"/>
      <c r="P232" s="156"/>
      <c r="Q232" s="156"/>
      <c r="R232" s="156"/>
      <c r="S232" s="156"/>
      <c r="T232" s="156"/>
      <c r="U232" s="156"/>
      <c r="V232" s="156"/>
      <c r="W232" s="156"/>
      <c r="X232" s="156"/>
      <c r="Y232" s="156"/>
      <c r="Z232" s="156"/>
    </row>
    <row r="233" spans="1:26" ht="15.75" customHeight="1">
      <c r="A233" s="153"/>
      <c r="B233" s="153"/>
      <c r="C233" s="154"/>
      <c r="D233" s="155"/>
      <c r="E233" s="154"/>
      <c r="F233" s="154"/>
      <c r="G233" s="156"/>
      <c r="H233" s="156"/>
      <c r="I233" s="156"/>
      <c r="J233" s="156"/>
      <c r="K233" s="156"/>
      <c r="L233" s="156"/>
      <c r="M233" s="156"/>
      <c r="N233" s="156"/>
      <c r="O233" s="156"/>
      <c r="P233" s="156"/>
      <c r="Q233" s="156"/>
      <c r="R233" s="156"/>
      <c r="S233" s="156"/>
      <c r="T233" s="156"/>
      <c r="U233" s="156"/>
      <c r="V233" s="156"/>
      <c r="W233" s="156"/>
      <c r="X233" s="156"/>
      <c r="Y233" s="156"/>
      <c r="Z233" s="156"/>
    </row>
    <row r="234" spans="1:26" ht="15.75" customHeight="1">
      <c r="A234" s="153"/>
      <c r="B234" s="153"/>
      <c r="C234" s="154"/>
      <c r="D234" s="155"/>
      <c r="E234" s="154"/>
      <c r="F234" s="154"/>
      <c r="G234" s="156"/>
      <c r="H234" s="156"/>
      <c r="I234" s="156"/>
      <c r="J234" s="156"/>
      <c r="K234" s="156"/>
      <c r="L234" s="156"/>
      <c r="M234" s="156"/>
      <c r="N234" s="156"/>
      <c r="O234" s="156"/>
      <c r="P234" s="156"/>
      <c r="Q234" s="156"/>
      <c r="R234" s="156"/>
      <c r="S234" s="156"/>
      <c r="T234" s="156"/>
      <c r="U234" s="156"/>
      <c r="V234" s="156"/>
      <c r="W234" s="156"/>
      <c r="X234" s="156"/>
      <c r="Y234" s="156"/>
      <c r="Z234" s="156"/>
    </row>
    <row r="235" spans="1:26" ht="15.75" customHeight="1">
      <c r="A235" s="153"/>
      <c r="B235" s="153"/>
      <c r="C235" s="154"/>
      <c r="D235" s="155"/>
      <c r="E235" s="154"/>
      <c r="F235" s="154"/>
      <c r="G235" s="156"/>
      <c r="H235" s="156"/>
      <c r="I235" s="156"/>
      <c r="J235" s="156"/>
      <c r="K235" s="156"/>
      <c r="L235" s="156"/>
      <c r="M235" s="156"/>
      <c r="N235" s="156"/>
      <c r="O235" s="156"/>
      <c r="P235" s="156"/>
      <c r="Q235" s="156"/>
      <c r="R235" s="156"/>
      <c r="S235" s="156"/>
      <c r="T235" s="156"/>
      <c r="U235" s="156"/>
      <c r="V235" s="156"/>
      <c r="W235" s="156"/>
      <c r="X235" s="156"/>
      <c r="Y235" s="156"/>
      <c r="Z235" s="156"/>
    </row>
    <row r="236" spans="1:26" ht="15.75" customHeight="1">
      <c r="A236" s="153"/>
      <c r="B236" s="153"/>
      <c r="C236" s="154"/>
      <c r="D236" s="155"/>
      <c r="E236" s="154"/>
      <c r="F236" s="154"/>
      <c r="G236" s="156"/>
      <c r="H236" s="156"/>
      <c r="I236" s="156"/>
      <c r="J236" s="156"/>
      <c r="K236" s="156"/>
      <c r="L236" s="156"/>
      <c r="M236" s="156"/>
      <c r="N236" s="156"/>
      <c r="O236" s="156"/>
      <c r="P236" s="156"/>
      <c r="Q236" s="156"/>
      <c r="R236" s="156"/>
      <c r="S236" s="156"/>
      <c r="T236" s="156"/>
      <c r="U236" s="156"/>
      <c r="V236" s="156"/>
      <c r="W236" s="156"/>
      <c r="X236" s="156"/>
      <c r="Y236" s="156"/>
      <c r="Z236" s="156"/>
    </row>
    <row r="237" spans="1:26" ht="15.75" customHeight="1">
      <c r="A237" s="153"/>
      <c r="B237" s="153"/>
      <c r="C237" s="154"/>
      <c r="D237" s="155"/>
      <c r="E237" s="154"/>
      <c r="F237" s="154"/>
      <c r="G237" s="156"/>
      <c r="H237" s="156"/>
      <c r="I237" s="156"/>
      <c r="J237" s="156"/>
      <c r="K237" s="156"/>
      <c r="L237" s="156"/>
      <c r="M237" s="156"/>
      <c r="N237" s="156"/>
      <c r="O237" s="156"/>
      <c r="P237" s="156"/>
      <c r="Q237" s="156"/>
      <c r="R237" s="156"/>
      <c r="S237" s="156"/>
      <c r="T237" s="156"/>
      <c r="U237" s="156"/>
      <c r="V237" s="156"/>
      <c r="W237" s="156"/>
      <c r="X237" s="156"/>
      <c r="Y237" s="156"/>
      <c r="Z237" s="156"/>
    </row>
    <row r="238" spans="1:26" ht="15.75" customHeight="1">
      <c r="A238" s="153"/>
      <c r="B238" s="153"/>
      <c r="C238" s="154"/>
      <c r="D238" s="155"/>
      <c r="E238" s="154"/>
      <c r="F238" s="154"/>
      <c r="G238" s="156"/>
      <c r="H238" s="156"/>
      <c r="I238" s="156"/>
      <c r="J238" s="156"/>
      <c r="K238" s="156"/>
      <c r="L238" s="156"/>
      <c r="M238" s="156"/>
      <c r="N238" s="156"/>
      <c r="O238" s="156"/>
      <c r="P238" s="156"/>
      <c r="Q238" s="156"/>
      <c r="R238" s="156"/>
      <c r="S238" s="156"/>
      <c r="T238" s="156"/>
      <c r="U238" s="156"/>
      <c r="V238" s="156"/>
      <c r="W238" s="156"/>
      <c r="X238" s="156"/>
      <c r="Y238" s="156"/>
      <c r="Z238" s="156"/>
    </row>
    <row r="239" spans="1:26" ht="15.75" customHeight="1">
      <c r="A239" s="153"/>
      <c r="B239" s="153"/>
      <c r="C239" s="154"/>
      <c r="D239" s="155"/>
      <c r="E239" s="154"/>
      <c r="F239" s="154"/>
      <c r="G239" s="156"/>
      <c r="H239" s="156"/>
      <c r="I239" s="156"/>
      <c r="J239" s="156"/>
      <c r="K239" s="156"/>
      <c r="L239" s="156"/>
      <c r="M239" s="156"/>
      <c r="N239" s="156"/>
      <c r="O239" s="156"/>
      <c r="P239" s="156"/>
      <c r="Q239" s="156"/>
      <c r="R239" s="156"/>
      <c r="S239" s="156"/>
      <c r="T239" s="156"/>
      <c r="U239" s="156"/>
      <c r="V239" s="156"/>
      <c r="W239" s="156"/>
      <c r="X239" s="156"/>
      <c r="Y239" s="156"/>
      <c r="Z239" s="156"/>
    </row>
    <row r="240" spans="1:26" ht="15.75" customHeight="1">
      <c r="A240" s="153"/>
      <c r="B240" s="153"/>
      <c r="C240" s="154"/>
      <c r="D240" s="155"/>
      <c r="E240" s="154"/>
      <c r="F240" s="154"/>
      <c r="G240" s="156"/>
      <c r="H240" s="156"/>
      <c r="I240" s="156"/>
      <c r="J240" s="156"/>
      <c r="K240" s="156"/>
      <c r="L240" s="156"/>
      <c r="M240" s="156"/>
      <c r="N240" s="156"/>
      <c r="O240" s="156"/>
      <c r="P240" s="156"/>
      <c r="Q240" s="156"/>
      <c r="R240" s="156"/>
      <c r="S240" s="156"/>
      <c r="T240" s="156"/>
      <c r="U240" s="156"/>
      <c r="V240" s="156"/>
      <c r="W240" s="156"/>
      <c r="X240" s="156"/>
      <c r="Y240" s="156"/>
      <c r="Z240" s="156"/>
    </row>
    <row r="241" spans="1:26" ht="15.75" customHeight="1">
      <c r="A241" s="153"/>
      <c r="B241" s="153"/>
      <c r="C241" s="154"/>
      <c r="D241" s="155"/>
      <c r="E241" s="154"/>
      <c r="F241" s="154"/>
      <c r="G241" s="156"/>
      <c r="H241" s="156"/>
      <c r="I241" s="156"/>
      <c r="J241" s="156"/>
      <c r="K241" s="156"/>
      <c r="L241" s="156"/>
      <c r="M241" s="156"/>
      <c r="N241" s="156"/>
      <c r="O241" s="156"/>
      <c r="P241" s="156"/>
      <c r="Q241" s="156"/>
      <c r="R241" s="156"/>
      <c r="S241" s="156"/>
      <c r="T241" s="156"/>
      <c r="U241" s="156"/>
      <c r="V241" s="156"/>
      <c r="W241" s="156"/>
      <c r="X241" s="156"/>
      <c r="Y241" s="156"/>
      <c r="Z241" s="156"/>
    </row>
    <row r="242" spans="1:26" ht="15.75" customHeight="1">
      <c r="A242" s="153"/>
      <c r="B242" s="153"/>
      <c r="C242" s="154"/>
      <c r="D242" s="155"/>
      <c r="E242" s="154"/>
      <c r="F242" s="154"/>
      <c r="G242" s="156"/>
      <c r="H242" s="156"/>
      <c r="I242" s="156"/>
      <c r="J242" s="156"/>
      <c r="K242" s="156"/>
      <c r="L242" s="156"/>
      <c r="M242" s="156"/>
      <c r="N242" s="156"/>
      <c r="O242" s="156"/>
      <c r="P242" s="156"/>
      <c r="Q242" s="156"/>
      <c r="R242" s="156"/>
      <c r="S242" s="156"/>
      <c r="T242" s="156"/>
      <c r="U242" s="156"/>
      <c r="V242" s="156"/>
      <c r="W242" s="156"/>
      <c r="X242" s="156"/>
      <c r="Y242" s="156"/>
      <c r="Z242" s="156"/>
    </row>
    <row r="243" spans="1:26" ht="15.75" customHeight="1">
      <c r="A243" s="153"/>
      <c r="B243" s="153"/>
      <c r="C243" s="154"/>
      <c r="D243" s="155"/>
      <c r="E243" s="154"/>
      <c r="F243" s="154"/>
      <c r="G243" s="156"/>
      <c r="H243" s="156"/>
      <c r="I243" s="156"/>
      <c r="J243" s="156"/>
      <c r="K243" s="156"/>
      <c r="L243" s="156"/>
      <c r="M243" s="156"/>
      <c r="N243" s="156"/>
      <c r="O243" s="156"/>
      <c r="P243" s="156"/>
      <c r="Q243" s="156"/>
      <c r="R243" s="156"/>
      <c r="S243" s="156"/>
      <c r="T243" s="156"/>
      <c r="U243" s="156"/>
      <c r="V243" s="156"/>
      <c r="W243" s="156"/>
      <c r="X243" s="156"/>
      <c r="Y243" s="156"/>
      <c r="Z243" s="156"/>
    </row>
    <row r="244" spans="1:26" ht="15.75" customHeight="1">
      <c r="A244" s="153"/>
      <c r="B244" s="153"/>
      <c r="C244" s="154"/>
      <c r="D244" s="155"/>
      <c r="E244" s="154"/>
      <c r="F244" s="154"/>
      <c r="G244" s="156"/>
      <c r="H244" s="156"/>
      <c r="I244" s="156"/>
      <c r="J244" s="156"/>
      <c r="K244" s="156"/>
      <c r="L244" s="156"/>
      <c r="M244" s="156"/>
      <c r="N244" s="156"/>
      <c r="O244" s="156"/>
      <c r="P244" s="156"/>
      <c r="Q244" s="156"/>
      <c r="R244" s="156"/>
      <c r="S244" s="156"/>
      <c r="T244" s="156"/>
      <c r="U244" s="156"/>
      <c r="V244" s="156"/>
      <c r="W244" s="156"/>
      <c r="X244" s="156"/>
      <c r="Y244" s="156"/>
      <c r="Z244" s="156"/>
    </row>
    <row r="245" spans="1:26" ht="15.75" customHeight="1">
      <c r="A245" s="153"/>
      <c r="B245" s="153"/>
      <c r="C245" s="154"/>
      <c r="D245" s="155"/>
      <c r="E245" s="154"/>
      <c r="F245" s="154"/>
      <c r="G245" s="156"/>
      <c r="H245" s="156"/>
      <c r="I245" s="156"/>
      <c r="J245" s="156"/>
      <c r="K245" s="156"/>
      <c r="L245" s="156"/>
      <c r="M245" s="156"/>
      <c r="N245" s="156"/>
      <c r="O245" s="156"/>
      <c r="P245" s="156"/>
      <c r="Q245" s="156"/>
      <c r="R245" s="156"/>
      <c r="S245" s="156"/>
      <c r="T245" s="156"/>
      <c r="U245" s="156"/>
      <c r="V245" s="156"/>
      <c r="W245" s="156"/>
      <c r="X245" s="156"/>
      <c r="Y245" s="156"/>
      <c r="Z245" s="156"/>
    </row>
    <row r="246" spans="1:26" ht="15.75" customHeight="1">
      <c r="A246" s="153"/>
      <c r="B246" s="153"/>
      <c r="C246" s="154"/>
      <c r="D246" s="155"/>
      <c r="E246" s="154"/>
      <c r="F246" s="154"/>
      <c r="G246" s="156"/>
      <c r="H246" s="156"/>
      <c r="I246" s="156"/>
      <c r="J246" s="156"/>
      <c r="K246" s="156"/>
      <c r="L246" s="156"/>
      <c r="M246" s="156"/>
      <c r="N246" s="156"/>
      <c r="O246" s="156"/>
      <c r="P246" s="156"/>
      <c r="Q246" s="156"/>
      <c r="R246" s="156"/>
      <c r="S246" s="156"/>
      <c r="T246" s="156"/>
      <c r="U246" s="156"/>
      <c r="V246" s="156"/>
      <c r="W246" s="156"/>
      <c r="X246" s="156"/>
      <c r="Y246" s="156"/>
      <c r="Z246" s="156"/>
    </row>
    <row r="247" spans="1:26" ht="15.75" customHeight="1">
      <c r="A247" s="153"/>
      <c r="B247" s="153"/>
      <c r="C247" s="154"/>
      <c r="D247" s="155"/>
      <c r="E247" s="154"/>
      <c r="F247" s="154"/>
      <c r="G247" s="156"/>
      <c r="H247" s="156"/>
      <c r="I247" s="156"/>
      <c r="J247" s="156"/>
      <c r="K247" s="156"/>
      <c r="L247" s="156"/>
      <c r="M247" s="156"/>
      <c r="N247" s="156"/>
      <c r="O247" s="156"/>
      <c r="P247" s="156"/>
      <c r="Q247" s="156"/>
      <c r="R247" s="156"/>
      <c r="S247" s="156"/>
      <c r="T247" s="156"/>
      <c r="U247" s="156"/>
      <c r="V247" s="156"/>
      <c r="W247" s="156"/>
      <c r="X247" s="156"/>
      <c r="Y247" s="156"/>
      <c r="Z247" s="156"/>
    </row>
    <row r="248" spans="1:26" ht="15.75" customHeight="1">
      <c r="A248" s="153"/>
      <c r="B248" s="153"/>
      <c r="C248" s="154"/>
      <c r="D248" s="155"/>
      <c r="E248" s="154"/>
      <c r="F248" s="154"/>
      <c r="G248" s="156"/>
      <c r="H248" s="156"/>
      <c r="I248" s="156"/>
      <c r="J248" s="156"/>
      <c r="K248" s="156"/>
      <c r="L248" s="156"/>
      <c r="M248" s="156"/>
      <c r="N248" s="156"/>
      <c r="O248" s="156"/>
      <c r="P248" s="156"/>
      <c r="Q248" s="156"/>
      <c r="R248" s="156"/>
      <c r="S248" s="156"/>
      <c r="T248" s="156"/>
      <c r="U248" s="156"/>
      <c r="V248" s="156"/>
      <c r="W248" s="156"/>
      <c r="X248" s="156"/>
      <c r="Y248" s="156"/>
      <c r="Z248" s="156"/>
    </row>
    <row r="249" spans="1:26" ht="15.75" customHeight="1">
      <c r="A249" s="153"/>
      <c r="B249" s="153"/>
      <c r="C249" s="154"/>
      <c r="D249" s="155"/>
      <c r="E249" s="154"/>
      <c r="F249" s="154"/>
      <c r="G249" s="156"/>
      <c r="H249" s="156"/>
      <c r="I249" s="156"/>
      <c r="J249" s="156"/>
      <c r="K249" s="156"/>
      <c r="L249" s="156"/>
      <c r="M249" s="156"/>
      <c r="N249" s="156"/>
      <c r="O249" s="156"/>
      <c r="P249" s="156"/>
      <c r="Q249" s="156"/>
      <c r="R249" s="156"/>
      <c r="S249" s="156"/>
      <c r="T249" s="156"/>
      <c r="U249" s="156"/>
      <c r="V249" s="156"/>
      <c r="W249" s="156"/>
      <c r="X249" s="156"/>
      <c r="Y249" s="156"/>
      <c r="Z249" s="156"/>
    </row>
    <row r="250" spans="1:26" ht="15.75" customHeight="1">
      <c r="A250" s="153"/>
      <c r="B250" s="153"/>
      <c r="C250" s="154"/>
      <c r="D250" s="155"/>
      <c r="E250" s="154"/>
      <c r="F250" s="154"/>
      <c r="G250" s="156"/>
      <c r="H250" s="156"/>
      <c r="I250" s="156"/>
      <c r="J250" s="156"/>
      <c r="K250" s="156"/>
      <c r="L250" s="156"/>
      <c r="M250" s="156"/>
      <c r="N250" s="156"/>
      <c r="O250" s="156"/>
      <c r="P250" s="156"/>
      <c r="Q250" s="156"/>
      <c r="R250" s="156"/>
      <c r="S250" s="156"/>
      <c r="T250" s="156"/>
      <c r="U250" s="156"/>
      <c r="V250" s="156"/>
      <c r="W250" s="156"/>
      <c r="X250" s="156"/>
      <c r="Y250" s="156"/>
      <c r="Z250" s="156"/>
    </row>
    <row r="251" spans="1:26" ht="15.75" customHeight="1">
      <c r="A251" s="153"/>
      <c r="B251" s="153"/>
      <c r="C251" s="154"/>
      <c r="D251" s="155"/>
      <c r="E251" s="154"/>
      <c r="F251" s="154"/>
      <c r="G251" s="156"/>
      <c r="H251" s="156"/>
      <c r="I251" s="156"/>
      <c r="J251" s="156"/>
      <c r="K251" s="156"/>
      <c r="L251" s="156"/>
      <c r="M251" s="156"/>
      <c r="N251" s="156"/>
      <c r="O251" s="156"/>
      <c r="P251" s="156"/>
      <c r="Q251" s="156"/>
      <c r="R251" s="156"/>
      <c r="S251" s="156"/>
      <c r="T251" s="156"/>
      <c r="U251" s="156"/>
      <c r="V251" s="156"/>
      <c r="W251" s="156"/>
      <c r="X251" s="156"/>
      <c r="Y251" s="156"/>
      <c r="Z251" s="156"/>
    </row>
    <row r="252" spans="1:26" ht="15.75" customHeight="1">
      <c r="A252" s="153"/>
      <c r="B252" s="153"/>
      <c r="C252" s="154"/>
      <c r="D252" s="155"/>
      <c r="E252" s="154"/>
      <c r="F252" s="154"/>
      <c r="G252" s="156"/>
      <c r="H252" s="156"/>
      <c r="I252" s="156"/>
      <c r="J252" s="156"/>
      <c r="K252" s="156"/>
      <c r="L252" s="156"/>
      <c r="M252" s="156"/>
      <c r="N252" s="156"/>
      <c r="O252" s="156"/>
      <c r="P252" s="156"/>
      <c r="Q252" s="156"/>
      <c r="R252" s="156"/>
      <c r="S252" s="156"/>
      <c r="T252" s="156"/>
      <c r="U252" s="156"/>
      <c r="V252" s="156"/>
      <c r="W252" s="156"/>
      <c r="X252" s="156"/>
      <c r="Y252" s="156"/>
      <c r="Z252" s="156"/>
    </row>
    <row r="253" spans="1:26" ht="15.75" customHeight="1">
      <c r="A253" s="153"/>
      <c r="B253" s="153"/>
      <c r="C253" s="154"/>
      <c r="D253" s="155"/>
      <c r="E253" s="154"/>
      <c r="F253" s="154"/>
      <c r="G253" s="156"/>
      <c r="H253" s="156"/>
      <c r="I253" s="156"/>
      <c r="J253" s="156"/>
      <c r="K253" s="156"/>
      <c r="L253" s="156"/>
      <c r="M253" s="156"/>
      <c r="N253" s="156"/>
      <c r="O253" s="156"/>
      <c r="P253" s="156"/>
      <c r="Q253" s="156"/>
      <c r="R253" s="156"/>
      <c r="S253" s="156"/>
      <c r="T253" s="156"/>
      <c r="U253" s="156"/>
      <c r="V253" s="156"/>
      <c r="W253" s="156"/>
      <c r="X253" s="156"/>
      <c r="Y253" s="156"/>
      <c r="Z253" s="156"/>
    </row>
    <row r="254" spans="1:26" ht="15.75" customHeight="1">
      <c r="A254" s="153"/>
      <c r="B254" s="153"/>
      <c r="C254" s="154"/>
      <c r="D254" s="155"/>
      <c r="E254" s="154"/>
      <c r="F254" s="154"/>
      <c r="G254" s="156"/>
      <c r="H254" s="156"/>
      <c r="I254" s="156"/>
      <c r="J254" s="156"/>
      <c r="K254" s="156"/>
      <c r="L254" s="156"/>
      <c r="M254" s="156"/>
      <c r="N254" s="156"/>
      <c r="O254" s="156"/>
      <c r="P254" s="156"/>
      <c r="Q254" s="156"/>
      <c r="R254" s="156"/>
      <c r="S254" s="156"/>
      <c r="T254" s="156"/>
      <c r="U254" s="156"/>
      <c r="V254" s="156"/>
      <c r="W254" s="156"/>
      <c r="X254" s="156"/>
      <c r="Y254" s="156"/>
      <c r="Z254" s="156"/>
    </row>
    <row r="255" spans="1:26" ht="15.75" customHeight="1">
      <c r="A255" s="153"/>
      <c r="B255" s="153"/>
      <c r="C255" s="154"/>
      <c r="D255" s="155"/>
      <c r="E255" s="154"/>
      <c r="F255" s="154"/>
      <c r="G255" s="156"/>
      <c r="H255" s="156"/>
      <c r="I255" s="156"/>
      <c r="J255" s="156"/>
      <c r="K255" s="156"/>
      <c r="L255" s="156"/>
      <c r="M255" s="156"/>
      <c r="N255" s="156"/>
      <c r="O255" s="156"/>
      <c r="P255" s="156"/>
      <c r="Q255" s="156"/>
      <c r="R255" s="156"/>
      <c r="S255" s="156"/>
      <c r="T255" s="156"/>
      <c r="U255" s="156"/>
      <c r="V255" s="156"/>
      <c r="W255" s="156"/>
      <c r="X255" s="156"/>
      <c r="Y255" s="156"/>
      <c r="Z255" s="156"/>
    </row>
    <row r="256" spans="1:26" ht="15.75" customHeight="1">
      <c r="A256" s="153"/>
      <c r="B256" s="153"/>
      <c r="C256" s="154"/>
      <c r="D256" s="155"/>
      <c r="E256" s="154"/>
      <c r="F256" s="154"/>
      <c r="G256" s="156"/>
      <c r="H256" s="156"/>
      <c r="I256" s="156"/>
      <c r="J256" s="156"/>
      <c r="K256" s="156"/>
      <c r="L256" s="156"/>
      <c r="M256" s="156"/>
      <c r="N256" s="156"/>
      <c r="O256" s="156"/>
      <c r="P256" s="156"/>
      <c r="Q256" s="156"/>
      <c r="R256" s="156"/>
      <c r="S256" s="156"/>
      <c r="T256" s="156"/>
      <c r="U256" s="156"/>
      <c r="V256" s="156"/>
      <c r="W256" s="156"/>
      <c r="X256" s="156"/>
      <c r="Y256" s="156"/>
      <c r="Z256" s="156"/>
    </row>
    <row r="257" spans="1:26" ht="15.75" customHeight="1">
      <c r="A257" s="153"/>
      <c r="B257" s="153"/>
      <c r="C257" s="154"/>
      <c r="D257" s="155"/>
      <c r="E257" s="154"/>
      <c r="F257" s="154"/>
      <c r="G257" s="156"/>
      <c r="H257" s="156"/>
      <c r="I257" s="156"/>
      <c r="J257" s="156"/>
      <c r="K257" s="156"/>
      <c r="L257" s="156"/>
      <c r="M257" s="156"/>
      <c r="N257" s="156"/>
      <c r="O257" s="156"/>
      <c r="P257" s="156"/>
      <c r="Q257" s="156"/>
      <c r="R257" s="156"/>
      <c r="S257" s="156"/>
      <c r="T257" s="156"/>
      <c r="U257" s="156"/>
      <c r="V257" s="156"/>
      <c r="W257" s="156"/>
      <c r="X257" s="156"/>
      <c r="Y257" s="156"/>
      <c r="Z257" s="156"/>
    </row>
    <row r="258" spans="1:26" ht="15.75" customHeight="1">
      <c r="A258" s="153"/>
      <c r="B258" s="153"/>
      <c r="C258" s="154"/>
      <c r="D258" s="155"/>
      <c r="E258" s="154"/>
      <c r="F258" s="154"/>
      <c r="G258" s="156"/>
      <c r="H258" s="156"/>
      <c r="I258" s="156"/>
      <c r="J258" s="156"/>
      <c r="K258" s="156"/>
      <c r="L258" s="156"/>
      <c r="M258" s="156"/>
      <c r="N258" s="156"/>
      <c r="O258" s="156"/>
      <c r="P258" s="156"/>
      <c r="Q258" s="156"/>
      <c r="R258" s="156"/>
      <c r="S258" s="156"/>
      <c r="T258" s="156"/>
      <c r="U258" s="156"/>
      <c r="V258" s="156"/>
      <c r="W258" s="156"/>
      <c r="X258" s="156"/>
      <c r="Y258" s="156"/>
      <c r="Z258" s="156"/>
    </row>
    <row r="259" spans="1:26" ht="15.75" customHeight="1">
      <c r="A259" s="153"/>
      <c r="B259" s="153"/>
      <c r="C259" s="154"/>
      <c r="D259" s="155"/>
      <c r="E259" s="154"/>
      <c r="F259" s="154"/>
      <c r="G259" s="156"/>
      <c r="H259" s="156"/>
      <c r="I259" s="156"/>
      <c r="J259" s="156"/>
      <c r="K259" s="156"/>
      <c r="L259" s="156"/>
      <c r="M259" s="156"/>
      <c r="N259" s="156"/>
      <c r="O259" s="156"/>
      <c r="P259" s="156"/>
      <c r="Q259" s="156"/>
      <c r="R259" s="156"/>
      <c r="S259" s="156"/>
      <c r="T259" s="156"/>
      <c r="U259" s="156"/>
      <c r="V259" s="156"/>
      <c r="W259" s="156"/>
      <c r="X259" s="156"/>
      <c r="Y259" s="156"/>
      <c r="Z259" s="156"/>
    </row>
    <row r="260" spans="1:26" ht="15.75" customHeight="1">
      <c r="A260" s="153"/>
      <c r="B260" s="153"/>
      <c r="C260" s="154"/>
      <c r="D260" s="155"/>
      <c r="E260" s="154"/>
      <c r="F260" s="154"/>
      <c r="G260" s="156"/>
      <c r="H260" s="156"/>
      <c r="I260" s="156"/>
      <c r="J260" s="156"/>
      <c r="K260" s="156"/>
      <c r="L260" s="156"/>
      <c r="M260" s="156"/>
      <c r="N260" s="156"/>
      <c r="O260" s="156"/>
      <c r="P260" s="156"/>
      <c r="Q260" s="156"/>
      <c r="R260" s="156"/>
      <c r="S260" s="156"/>
      <c r="T260" s="156"/>
      <c r="U260" s="156"/>
      <c r="V260" s="156"/>
      <c r="W260" s="156"/>
      <c r="X260" s="156"/>
      <c r="Y260" s="156"/>
      <c r="Z260" s="156"/>
    </row>
    <row r="261" spans="1:26" ht="15.75" customHeight="1">
      <c r="A261" s="153"/>
      <c r="B261" s="153"/>
      <c r="C261" s="154"/>
      <c r="D261" s="155"/>
      <c r="E261" s="154"/>
      <c r="F261" s="154"/>
      <c r="G261" s="156"/>
      <c r="H261" s="156"/>
      <c r="I261" s="156"/>
      <c r="J261" s="156"/>
      <c r="K261" s="156"/>
      <c r="L261" s="156"/>
      <c r="M261" s="156"/>
      <c r="N261" s="156"/>
      <c r="O261" s="156"/>
      <c r="P261" s="156"/>
      <c r="Q261" s="156"/>
      <c r="R261" s="156"/>
      <c r="S261" s="156"/>
      <c r="T261" s="156"/>
      <c r="U261" s="156"/>
      <c r="V261" s="156"/>
      <c r="W261" s="156"/>
      <c r="X261" s="156"/>
      <c r="Y261" s="156"/>
      <c r="Z261" s="156"/>
    </row>
    <row r="262" spans="1:26" ht="15.75" customHeight="1">
      <c r="A262" s="153"/>
      <c r="B262" s="153"/>
      <c r="C262" s="154"/>
      <c r="D262" s="155"/>
      <c r="E262" s="154"/>
      <c r="F262" s="154"/>
      <c r="G262" s="156"/>
      <c r="H262" s="156"/>
      <c r="I262" s="156"/>
      <c r="J262" s="156"/>
      <c r="K262" s="156"/>
      <c r="L262" s="156"/>
      <c r="M262" s="156"/>
      <c r="N262" s="156"/>
      <c r="O262" s="156"/>
      <c r="P262" s="156"/>
      <c r="Q262" s="156"/>
      <c r="R262" s="156"/>
      <c r="S262" s="156"/>
      <c r="T262" s="156"/>
      <c r="U262" s="156"/>
      <c r="V262" s="156"/>
      <c r="W262" s="156"/>
      <c r="X262" s="156"/>
      <c r="Y262" s="156"/>
      <c r="Z262" s="156"/>
    </row>
    <row r="263" spans="1:26" ht="15.75" customHeight="1">
      <c r="A263" s="153"/>
      <c r="B263" s="153"/>
      <c r="C263" s="154"/>
      <c r="D263" s="155"/>
      <c r="E263" s="154"/>
      <c r="F263" s="154"/>
      <c r="G263" s="156"/>
      <c r="H263" s="156"/>
      <c r="I263" s="156"/>
      <c r="J263" s="156"/>
      <c r="K263" s="156"/>
      <c r="L263" s="156"/>
      <c r="M263" s="156"/>
      <c r="N263" s="156"/>
      <c r="O263" s="156"/>
      <c r="P263" s="156"/>
      <c r="Q263" s="156"/>
      <c r="R263" s="156"/>
      <c r="S263" s="156"/>
      <c r="T263" s="156"/>
      <c r="U263" s="156"/>
      <c r="V263" s="156"/>
      <c r="W263" s="156"/>
      <c r="X263" s="156"/>
      <c r="Y263" s="156"/>
      <c r="Z263" s="156"/>
    </row>
    <row r="264" spans="1:26" ht="15.75" customHeight="1">
      <c r="A264" s="153"/>
      <c r="B264" s="153"/>
      <c r="C264" s="154"/>
      <c r="D264" s="155"/>
      <c r="E264" s="154"/>
      <c r="F264" s="154"/>
      <c r="G264" s="156"/>
      <c r="H264" s="156"/>
      <c r="I264" s="156"/>
      <c r="J264" s="156"/>
      <c r="K264" s="156"/>
      <c r="L264" s="156"/>
      <c r="M264" s="156"/>
      <c r="N264" s="156"/>
      <c r="O264" s="156"/>
      <c r="P264" s="156"/>
      <c r="Q264" s="156"/>
      <c r="R264" s="156"/>
      <c r="S264" s="156"/>
      <c r="T264" s="156"/>
      <c r="U264" s="156"/>
      <c r="V264" s="156"/>
      <c r="W264" s="156"/>
      <c r="X264" s="156"/>
      <c r="Y264" s="156"/>
      <c r="Z264" s="156"/>
    </row>
    <row r="265" spans="1:26" ht="15.75" customHeight="1">
      <c r="A265" s="153"/>
      <c r="B265" s="153"/>
      <c r="C265" s="154"/>
      <c r="D265" s="155"/>
      <c r="E265" s="154"/>
      <c r="F265" s="154"/>
      <c r="G265" s="156"/>
      <c r="H265" s="156"/>
      <c r="I265" s="156"/>
      <c r="J265" s="156"/>
      <c r="K265" s="156"/>
      <c r="L265" s="156"/>
      <c r="M265" s="156"/>
      <c r="N265" s="156"/>
      <c r="O265" s="156"/>
      <c r="P265" s="156"/>
      <c r="Q265" s="156"/>
      <c r="R265" s="156"/>
      <c r="S265" s="156"/>
      <c r="T265" s="156"/>
      <c r="U265" s="156"/>
      <c r="V265" s="156"/>
      <c r="W265" s="156"/>
      <c r="X265" s="156"/>
      <c r="Y265" s="156"/>
      <c r="Z265" s="156"/>
    </row>
    <row r="266" spans="1:26" ht="15.75" customHeight="1">
      <c r="A266" s="153"/>
      <c r="B266" s="153"/>
      <c r="C266" s="154"/>
      <c r="D266" s="155"/>
      <c r="E266" s="154"/>
      <c r="F266" s="154"/>
      <c r="G266" s="156"/>
      <c r="H266" s="156"/>
      <c r="I266" s="156"/>
      <c r="J266" s="156"/>
      <c r="K266" s="156"/>
      <c r="L266" s="156"/>
      <c r="M266" s="156"/>
      <c r="N266" s="156"/>
      <c r="O266" s="156"/>
      <c r="P266" s="156"/>
      <c r="Q266" s="156"/>
      <c r="R266" s="156"/>
      <c r="S266" s="156"/>
      <c r="T266" s="156"/>
      <c r="U266" s="156"/>
      <c r="V266" s="156"/>
      <c r="W266" s="156"/>
      <c r="X266" s="156"/>
      <c r="Y266" s="156"/>
      <c r="Z266" s="156"/>
    </row>
    <row r="267" spans="1:26" ht="15.75" customHeight="1">
      <c r="A267" s="153"/>
      <c r="B267" s="153"/>
      <c r="C267" s="154"/>
      <c r="D267" s="155"/>
      <c r="E267" s="154"/>
      <c r="F267" s="154"/>
      <c r="G267" s="156"/>
      <c r="H267" s="156"/>
      <c r="I267" s="156"/>
      <c r="J267" s="156"/>
      <c r="K267" s="156"/>
      <c r="L267" s="156"/>
      <c r="M267" s="156"/>
      <c r="N267" s="156"/>
      <c r="O267" s="156"/>
      <c r="P267" s="156"/>
      <c r="Q267" s="156"/>
      <c r="R267" s="156"/>
      <c r="S267" s="156"/>
      <c r="T267" s="156"/>
      <c r="U267" s="156"/>
      <c r="V267" s="156"/>
      <c r="W267" s="156"/>
      <c r="X267" s="156"/>
      <c r="Y267" s="156"/>
      <c r="Z267" s="156"/>
    </row>
    <row r="268" spans="1:26" ht="15.75" customHeight="1">
      <c r="A268" s="153"/>
      <c r="B268" s="153"/>
      <c r="C268" s="154"/>
      <c r="D268" s="155"/>
      <c r="E268" s="154"/>
      <c r="F268" s="154"/>
      <c r="G268" s="156"/>
      <c r="H268" s="156"/>
      <c r="I268" s="156"/>
      <c r="J268" s="156"/>
      <c r="K268" s="156"/>
      <c r="L268" s="156"/>
      <c r="M268" s="156"/>
      <c r="N268" s="156"/>
      <c r="O268" s="156"/>
      <c r="P268" s="156"/>
      <c r="Q268" s="156"/>
      <c r="R268" s="156"/>
      <c r="S268" s="156"/>
      <c r="T268" s="156"/>
      <c r="U268" s="156"/>
      <c r="V268" s="156"/>
      <c r="W268" s="156"/>
      <c r="X268" s="156"/>
      <c r="Y268" s="156"/>
      <c r="Z268" s="156"/>
    </row>
    <row r="269" spans="1:26" ht="15.75" customHeight="1">
      <c r="A269" s="153"/>
      <c r="B269" s="153"/>
      <c r="C269" s="154"/>
      <c r="D269" s="155"/>
      <c r="E269" s="154"/>
      <c r="F269" s="154"/>
      <c r="G269" s="156"/>
      <c r="H269" s="156"/>
      <c r="I269" s="156"/>
      <c r="J269" s="156"/>
      <c r="K269" s="156"/>
      <c r="L269" s="156"/>
      <c r="M269" s="156"/>
      <c r="N269" s="156"/>
      <c r="O269" s="156"/>
      <c r="P269" s="156"/>
      <c r="Q269" s="156"/>
      <c r="R269" s="156"/>
      <c r="S269" s="156"/>
      <c r="T269" s="156"/>
      <c r="U269" s="156"/>
      <c r="V269" s="156"/>
      <c r="W269" s="156"/>
      <c r="X269" s="156"/>
      <c r="Y269" s="156"/>
      <c r="Z269" s="156"/>
    </row>
    <row r="270" spans="1:26" ht="15.75" customHeight="1">
      <c r="A270" s="153"/>
      <c r="B270" s="153"/>
      <c r="C270" s="154"/>
      <c r="D270" s="155"/>
      <c r="E270" s="154"/>
      <c r="F270" s="154"/>
      <c r="G270" s="156"/>
      <c r="H270" s="156"/>
      <c r="I270" s="156"/>
      <c r="J270" s="156"/>
      <c r="K270" s="156"/>
      <c r="L270" s="156"/>
      <c r="M270" s="156"/>
      <c r="N270" s="156"/>
      <c r="O270" s="156"/>
      <c r="P270" s="156"/>
      <c r="Q270" s="156"/>
      <c r="R270" s="156"/>
      <c r="S270" s="156"/>
      <c r="T270" s="156"/>
      <c r="U270" s="156"/>
      <c r="V270" s="156"/>
      <c r="W270" s="156"/>
      <c r="X270" s="156"/>
      <c r="Y270" s="156"/>
      <c r="Z270" s="156"/>
    </row>
    <row r="271" spans="1:26" ht="15.75" customHeight="1">
      <c r="A271" s="153"/>
      <c r="B271" s="153"/>
      <c r="C271" s="154"/>
      <c r="D271" s="155"/>
      <c r="E271" s="154"/>
      <c r="F271" s="154"/>
      <c r="G271" s="156"/>
      <c r="H271" s="156"/>
      <c r="I271" s="156"/>
      <c r="J271" s="156"/>
      <c r="K271" s="156"/>
      <c r="L271" s="156"/>
      <c r="M271" s="156"/>
      <c r="N271" s="156"/>
      <c r="O271" s="156"/>
      <c r="P271" s="156"/>
      <c r="Q271" s="156"/>
      <c r="R271" s="156"/>
      <c r="S271" s="156"/>
      <c r="T271" s="156"/>
      <c r="U271" s="156"/>
      <c r="V271" s="156"/>
      <c r="W271" s="156"/>
      <c r="X271" s="156"/>
      <c r="Y271" s="156"/>
      <c r="Z271" s="156"/>
    </row>
    <row r="272" spans="1:26" ht="15.75" customHeight="1">
      <c r="A272" s="153"/>
      <c r="B272" s="153"/>
      <c r="C272" s="154"/>
      <c r="D272" s="155"/>
      <c r="E272" s="154"/>
      <c r="F272" s="154"/>
      <c r="G272" s="156"/>
      <c r="H272" s="156"/>
      <c r="I272" s="156"/>
      <c r="J272" s="156"/>
      <c r="K272" s="156"/>
      <c r="L272" s="156"/>
      <c r="M272" s="156"/>
      <c r="N272" s="156"/>
      <c r="O272" s="156"/>
      <c r="P272" s="156"/>
      <c r="Q272" s="156"/>
      <c r="R272" s="156"/>
      <c r="S272" s="156"/>
      <c r="T272" s="156"/>
      <c r="U272" s="156"/>
      <c r="V272" s="156"/>
      <c r="W272" s="156"/>
      <c r="X272" s="156"/>
      <c r="Y272" s="156"/>
      <c r="Z272" s="156"/>
    </row>
    <row r="273" spans="1:26" ht="15.75" customHeight="1">
      <c r="A273" s="153"/>
      <c r="B273" s="153"/>
      <c r="C273" s="154"/>
      <c r="D273" s="155"/>
      <c r="E273" s="154"/>
      <c r="F273" s="154"/>
      <c r="G273" s="156"/>
      <c r="H273" s="156"/>
      <c r="I273" s="156"/>
      <c r="J273" s="156"/>
      <c r="K273" s="156"/>
      <c r="L273" s="156"/>
      <c r="M273" s="156"/>
      <c r="N273" s="156"/>
      <c r="O273" s="156"/>
      <c r="P273" s="156"/>
      <c r="Q273" s="156"/>
      <c r="R273" s="156"/>
      <c r="S273" s="156"/>
      <c r="T273" s="156"/>
      <c r="U273" s="156"/>
      <c r="V273" s="156"/>
      <c r="W273" s="156"/>
      <c r="X273" s="156"/>
      <c r="Y273" s="156"/>
      <c r="Z273" s="156"/>
    </row>
    <row r="274" spans="1:26" ht="15.75" customHeight="1">
      <c r="A274" s="153"/>
      <c r="B274" s="153"/>
      <c r="C274" s="154"/>
      <c r="D274" s="155"/>
      <c r="E274" s="154"/>
      <c r="F274" s="154"/>
      <c r="G274" s="156"/>
      <c r="H274" s="156"/>
      <c r="I274" s="156"/>
      <c r="J274" s="156"/>
      <c r="K274" s="156"/>
      <c r="L274" s="156"/>
      <c r="M274" s="156"/>
      <c r="N274" s="156"/>
      <c r="O274" s="156"/>
      <c r="P274" s="156"/>
      <c r="Q274" s="156"/>
      <c r="R274" s="156"/>
      <c r="S274" s="156"/>
      <c r="T274" s="156"/>
      <c r="U274" s="156"/>
      <c r="V274" s="156"/>
      <c r="W274" s="156"/>
      <c r="X274" s="156"/>
      <c r="Y274" s="156"/>
      <c r="Z274" s="156"/>
    </row>
    <row r="275" spans="1:26" ht="15.75" customHeight="1">
      <c r="A275" s="153"/>
      <c r="B275" s="153"/>
      <c r="C275" s="154"/>
      <c r="D275" s="155"/>
      <c r="E275" s="154"/>
      <c r="F275" s="154"/>
      <c r="G275" s="156"/>
      <c r="H275" s="156"/>
      <c r="I275" s="156"/>
      <c r="J275" s="156"/>
      <c r="K275" s="156"/>
      <c r="L275" s="156"/>
      <c r="M275" s="156"/>
      <c r="N275" s="156"/>
      <c r="O275" s="156"/>
      <c r="P275" s="156"/>
      <c r="Q275" s="156"/>
      <c r="R275" s="156"/>
      <c r="S275" s="156"/>
      <c r="T275" s="156"/>
      <c r="U275" s="156"/>
      <c r="V275" s="156"/>
      <c r="W275" s="156"/>
      <c r="X275" s="156"/>
      <c r="Y275" s="156"/>
      <c r="Z275" s="156"/>
    </row>
    <row r="276" spans="1:26" ht="15.75" customHeight="1">
      <c r="A276" s="153"/>
      <c r="B276" s="153"/>
      <c r="C276" s="154"/>
      <c r="D276" s="155"/>
      <c r="E276" s="154"/>
      <c r="F276" s="154"/>
      <c r="G276" s="156"/>
      <c r="H276" s="156"/>
      <c r="I276" s="156"/>
      <c r="J276" s="156"/>
      <c r="K276" s="156"/>
      <c r="L276" s="156"/>
      <c r="M276" s="156"/>
      <c r="N276" s="156"/>
      <c r="O276" s="156"/>
      <c r="P276" s="156"/>
      <c r="Q276" s="156"/>
      <c r="R276" s="156"/>
      <c r="S276" s="156"/>
      <c r="T276" s="156"/>
      <c r="U276" s="156"/>
      <c r="V276" s="156"/>
      <c r="W276" s="156"/>
      <c r="X276" s="156"/>
      <c r="Y276" s="156"/>
      <c r="Z276" s="156"/>
    </row>
    <row r="277" spans="1:26" ht="15.75" customHeight="1">
      <c r="A277" s="153"/>
      <c r="B277" s="153"/>
      <c r="C277" s="154"/>
      <c r="D277" s="155"/>
      <c r="E277" s="154"/>
      <c r="F277" s="154"/>
      <c r="G277" s="156"/>
      <c r="H277" s="156"/>
      <c r="I277" s="156"/>
      <c r="J277" s="156"/>
      <c r="K277" s="156"/>
      <c r="L277" s="156"/>
      <c r="M277" s="156"/>
      <c r="N277" s="156"/>
      <c r="O277" s="156"/>
      <c r="P277" s="156"/>
      <c r="Q277" s="156"/>
      <c r="R277" s="156"/>
      <c r="S277" s="156"/>
      <c r="T277" s="156"/>
      <c r="U277" s="156"/>
      <c r="V277" s="156"/>
      <c r="W277" s="156"/>
      <c r="X277" s="156"/>
      <c r="Y277" s="156"/>
      <c r="Z277" s="156"/>
    </row>
    <row r="278" spans="1:26" ht="15.75" customHeight="1">
      <c r="A278" s="153"/>
      <c r="B278" s="153"/>
      <c r="C278" s="154"/>
      <c r="D278" s="155"/>
      <c r="E278" s="154"/>
      <c r="F278" s="154"/>
      <c r="G278" s="156"/>
      <c r="H278" s="156"/>
      <c r="I278" s="156"/>
      <c r="J278" s="156"/>
      <c r="K278" s="156"/>
      <c r="L278" s="156"/>
      <c r="M278" s="156"/>
      <c r="N278" s="156"/>
      <c r="O278" s="156"/>
      <c r="P278" s="156"/>
      <c r="Q278" s="156"/>
      <c r="R278" s="156"/>
      <c r="S278" s="156"/>
      <c r="T278" s="156"/>
      <c r="U278" s="156"/>
      <c r="V278" s="156"/>
      <c r="W278" s="156"/>
      <c r="X278" s="156"/>
      <c r="Y278" s="156"/>
      <c r="Z278" s="156"/>
    </row>
    <row r="279" spans="1:26" ht="15.75" customHeight="1">
      <c r="A279" s="153"/>
      <c r="B279" s="153"/>
      <c r="C279" s="154"/>
      <c r="D279" s="155"/>
      <c r="E279" s="154"/>
      <c r="F279" s="154"/>
      <c r="G279" s="156"/>
      <c r="H279" s="156"/>
      <c r="I279" s="156"/>
      <c r="J279" s="156"/>
      <c r="K279" s="156"/>
      <c r="L279" s="156"/>
      <c r="M279" s="156"/>
      <c r="N279" s="156"/>
      <c r="O279" s="156"/>
      <c r="P279" s="156"/>
      <c r="Q279" s="156"/>
      <c r="R279" s="156"/>
      <c r="S279" s="156"/>
      <c r="T279" s="156"/>
      <c r="U279" s="156"/>
      <c r="V279" s="156"/>
      <c r="W279" s="156"/>
      <c r="X279" s="156"/>
      <c r="Y279" s="156"/>
      <c r="Z279" s="156"/>
    </row>
    <row r="280" spans="1:26" ht="15.75" customHeight="1">
      <c r="A280" s="153"/>
      <c r="B280" s="153"/>
      <c r="C280" s="154"/>
      <c r="D280" s="155"/>
      <c r="E280" s="154"/>
      <c r="F280" s="154"/>
      <c r="G280" s="156"/>
      <c r="H280" s="156"/>
      <c r="I280" s="156"/>
      <c r="J280" s="156"/>
      <c r="K280" s="156"/>
      <c r="L280" s="156"/>
      <c r="M280" s="156"/>
      <c r="N280" s="156"/>
      <c r="O280" s="156"/>
      <c r="P280" s="156"/>
      <c r="Q280" s="156"/>
      <c r="R280" s="156"/>
      <c r="S280" s="156"/>
      <c r="T280" s="156"/>
      <c r="U280" s="156"/>
      <c r="V280" s="156"/>
      <c r="W280" s="156"/>
      <c r="X280" s="156"/>
      <c r="Y280" s="156"/>
      <c r="Z280" s="156"/>
    </row>
    <row r="281" spans="1:26" ht="15.75" customHeight="1">
      <c r="A281" s="153"/>
      <c r="B281" s="153"/>
      <c r="C281" s="154"/>
      <c r="D281" s="155"/>
      <c r="E281" s="154"/>
      <c r="F281" s="154"/>
      <c r="G281" s="156"/>
      <c r="H281" s="156"/>
      <c r="I281" s="156"/>
      <c r="J281" s="156"/>
      <c r="K281" s="156"/>
      <c r="L281" s="156"/>
      <c r="M281" s="156"/>
      <c r="N281" s="156"/>
      <c r="O281" s="156"/>
      <c r="P281" s="156"/>
      <c r="Q281" s="156"/>
      <c r="R281" s="156"/>
      <c r="S281" s="156"/>
      <c r="T281" s="156"/>
      <c r="U281" s="156"/>
      <c r="V281" s="156"/>
      <c r="W281" s="156"/>
      <c r="X281" s="156"/>
      <c r="Y281" s="156"/>
      <c r="Z281" s="156"/>
    </row>
    <row r="282" spans="1:26" ht="15.75" customHeight="1">
      <c r="A282" s="153"/>
      <c r="B282" s="153"/>
      <c r="C282" s="154"/>
      <c r="D282" s="155"/>
      <c r="E282" s="154"/>
      <c r="F282" s="154"/>
      <c r="G282" s="156"/>
      <c r="H282" s="156"/>
      <c r="I282" s="156"/>
      <c r="J282" s="156"/>
      <c r="K282" s="156"/>
      <c r="L282" s="156"/>
      <c r="M282" s="156"/>
      <c r="N282" s="156"/>
      <c r="O282" s="156"/>
      <c r="P282" s="156"/>
      <c r="Q282" s="156"/>
      <c r="R282" s="156"/>
      <c r="S282" s="156"/>
      <c r="T282" s="156"/>
      <c r="U282" s="156"/>
      <c r="V282" s="156"/>
      <c r="W282" s="156"/>
      <c r="X282" s="156"/>
      <c r="Y282" s="156"/>
      <c r="Z282" s="156"/>
    </row>
    <row r="283" spans="1:26" ht="15.75" customHeight="1">
      <c r="A283" s="153"/>
      <c r="B283" s="153"/>
      <c r="C283" s="154"/>
      <c r="D283" s="155"/>
      <c r="E283" s="154"/>
      <c r="F283" s="154"/>
      <c r="G283" s="156"/>
      <c r="H283" s="156"/>
      <c r="I283" s="156"/>
      <c r="J283" s="156"/>
      <c r="K283" s="156"/>
      <c r="L283" s="156"/>
      <c r="M283" s="156"/>
      <c r="N283" s="156"/>
      <c r="O283" s="156"/>
      <c r="P283" s="156"/>
      <c r="Q283" s="156"/>
      <c r="R283" s="156"/>
      <c r="S283" s="156"/>
      <c r="T283" s="156"/>
      <c r="U283" s="156"/>
      <c r="V283" s="156"/>
      <c r="W283" s="156"/>
      <c r="X283" s="156"/>
      <c r="Y283" s="156"/>
      <c r="Z283" s="156"/>
    </row>
    <row r="284" spans="1:26" ht="15.75" customHeight="1">
      <c r="A284" s="153"/>
      <c r="B284" s="153"/>
      <c r="C284" s="154"/>
      <c r="D284" s="155"/>
      <c r="E284" s="154"/>
      <c r="F284" s="154"/>
      <c r="G284" s="156"/>
      <c r="H284" s="156"/>
      <c r="I284" s="156"/>
      <c r="J284" s="156"/>
      <c r="K284" s="156"/>
      <c r="L284" s="156"/>
      <c r="M284" s="156"/>
      <c r="N284" s="156"/>
      <c r="O284" s="156"/>
      <c r="P284" s="156"/>
      <c r="Q284" s="156"/>
      <c r="R284" s="156"/>
      <c r="S284" s="156"/>
      <c r="T284" s="156"/>
      <c r="U284" s="156"/>
      <c r="V284" s="156"/>
      <c r="W284" s="156"/>
      <c r="X284" s="156"/>
      <c r="Y284" s="156"/>
      <c r="Z284" s="156"/>
    </row>
    <row r="285" spans="1:26" ht="15.75" customHeight="1">
      <c r="A285" s="153"/>
      <c r="B285" s="153"/>
      <c r="C285" s="154"/>
      <c r="D285" s="155"/>
      <c r="E285" s="154"/>
      <c r="F285" s="154"/>
      <c r="G285" s="156"/>
      <c r="H285" s="156"/>
      <c r="I285" s="156"/>
      <c r="J285" s="156"/>
      <c r="K285" s="156"/>
      <c r="L285" s="156"/>
      <c r="M285" s="156"/>
      <c r="N285" s="156"/>
      <c r="O285" s="156"/>
      <c r="P285" s="156"/>
      <c r="Q285" s="156"/>
      <c r="R285" s="156"/>
      <c r="S285" s="156"/>
      <c r="T285" s="156"/>
      <c r="U285" s="156"/>
      <c r="V285" s="156"/>
      <c r="W285" s="156"/>
      <c r="X285" s="156"/>
      <c r="Y285" s="156"/>
      <c r="Z285" s="156"/>
    </row>
    <row r="286" spans="1:26" ht="15.75" customHeight="1">
      <c r="A286" s="153"/>
      <c r="B286" s="153"/>
      <c r="C286" s="154"/>
      <c r="D286" s="155"/>
      <c r="E286" s="154"/>
      <c r="F286" s="154"/>
      <c r="G286" s="156"/>
      <c r="H286" s="156"/>
      <c r="I286" s="156"/>
      <c r="J286" s="156"/>
      <c r="K286" s="156"/>
      <c r="L286" s="156"/>
      <c r="M286" s="156"/>
      <c r="N286" s="156"/>
      <c r="O286" s="156"/>
      <c r="P286" s="156"/>
      <c r="Q286" s="156"/>
      <c r="R286" s="156"/>
      <c r="S286" s="156"/>
      <c r="T286" s="156"/>
      <c r="U286" s="156"/>
      <c r="V286" s="156"/>
      <c r="W286" s="156"/>
      <c r="X286" s="156"/>
      <c r="Y286" s="156"/>
      <c r="Z286" s="156"/>
    </row>
    <row r="287" spans="1:26" ht="15.75" customHeight="1">
      <c r="A287" s="153"/>
      <c r="B287" s="153"/>
      <c r="C287" s="154"/>
      <c r="D287" s="155"/>
      <c r="E287" s="154"/>
      <c r="F287" s="154"/>
      <c r="G287" s="156"/>
      <c r="H287" s="156"/>
      <c r="I287" s="156"/>
      <c r="J287" s="156"/>
      <c r="K287" s="156"/>
      <c r="L287" s="156"/>
      <c r="M287" s="156"/>
      <c r="N287" s="156"/>
      <c r="O287" s="156"/>
      <c r="P287" s="156"/>
      <c r="Q287" s="156"/>
      <c r="R287" s="156"/>
      <c r="S287" s="156"/>
      <c r="T287" s="156"/>
      <c r="U287" s="156"/>
      <c r="V287" s="156"/>
      <c r="W287" s="156"/>
      <c r="X287" s="156"/>
      <c r="Y287" s="156"/>
      <c r="Z287" s="156"/>
    </row>
    <row r="288" spans="1:26" ht="15.75" customHeight="1">
      <c r="A288" s="153"/>
      <c r="B288" s="153"/>
      <c r="C288" s="154"/>
      <c r="D288" s="155"/>
      <c r="E288" s="154"/>
      <c r="F288" s="154"/>
      <c r="G288" s="156"/>
      <c r="H288" s="156"/>
      <c r="I288" s="156"/>
      <c r="J288" s="156"/>
      <c r="K288" s="156"/>
      <c r="L288" s="156"/>
      <c r="M288" s="156"/>
      <c r="N288" s="156"/>
      <c r="O288" s="156"/>
      <c r="P288" s="156"/>
      <c r="Q288" s="156"/>
      <c r="R288" s="156"/>
      <c r="S288" s="156"/>
      <c r="T288" s="156"/>
      <c r="U288" s="156"/>
      <c r="V288" s="156"/>
      <c r="W288" s="156"/>
      <c r="X288" s="156"/>
      <c r="Y288" s="156"/>
      <c r="Z288" s="156"/>
    </row>
    <row r="289" spans="1:26" ht="15.75" customHeight="1">
      <c r="A289" s="153"/>
      <c r="B289" s="153"/>
      <c r="C289" s="154"/>
      <c r="D289" s="155"/>
      <c r="E289" s="154"/>
      <c r="F289" s="154"/>
      <c r="G289" s="156"/>
      <c r="H289" s="156"/>
      <c r="I289" s="156"/>
      <c r="J289" s="156"/>
      <c r="K289" s="156"/>
      <c r="L289" s="156"/>
      <c r="M289" s="156"/>
      <c r="N289" s="156"/>
      <c r="O289" s="156"/>
      <c r="P289" s="156"/>
      <c r="Q289" s="156"/>
      <c r="R289" s="156"/>
      <c r="S289" s="156"/>
      <c r="T289" s="156"/>
      <c r="U289" s="156"/>
      <c r="V289" s="156"/>
      <c r="W289" s="156"/>
      <c r="X289" s="156"/>
      <c r="Y289" s="156"/>
      <c r="Z289" s="156"/>
    </row>
    <row r="290" spans="1:26" ht="15.75" customHeight="1">
      <c r="A290" s="153"/>
      <c r="B290" s="153"/>
      <c r="C290" s="154"/>
      <c r="D290" s="155"/>
      <c r="E290" s="154"/>
      <c r="F290" s="154"/>
      <c r="G290" s="156"/>
      <c r="H290" s="156"/>
      <c r="I290" s="156"/>
      <c r="J290" s="156"/>
      <c r="K290" s="156"/>
      <c r="L290" s="156"/>
      <c r="M290" s="156"/>
      <c r="N290" s="156"/>
      <c r="O290" s="156"/>
      <c r="P290" s="156"/>
      <c r="Q290" s="156"/>
      <c r="R290" s="156"/>
      <c r="S290" s="156"/>
      <c r="T290" s="156"/>
      <c r="U290" s="156"/>
      <c r="V290" s="156"/>
      <c r="W290" s="156"/>
      <c r="X290" s="156"/>
      <c r="Y290" s="156"/>
      <c r="Z290" s="156"/>
    </row>
    <row r="291" spans="1:26" ht="15.75" customHeight="1">
      <c r="A291" s="153"/>
      <c r="B291" s="153"/>
      <c r="C291" s="154"/>
      <c r="D291" s="155"/>
      <c r="E291" s="154"/>
      <c r="F291" s="154"/>
      <c r="G291" s="156"/>
      <c r="H291" s="156"/>
      <c r="I291" s="156"/>
      <c r="J291" s="156"/>
      <c r="K291" s="156"/>
      <c r="L291" s="156"/>
      <c r="M291" s="156"/>
      <c r="N291" s="156"/>
      <c r="O291" s="156"/>
      <c r="P291" s="156"/>
      <c r="Q291" s="156"/>
      <c r="R291" s="156"/>
      <c r="S291" s="156"/>
      <c r="T291" s="156"/>
      <c r="U291" s="156"/>
      <c r="V291" s="156"/>
      <c r="W291" s="156"/>
      <c r="X291" s="156"/>
      <c r="Y291" s="156"/>
      <c r="Z291" s="156"/>
    </row>
    <row r="292" spans="1:26" ht="15.75" customHeight="1">
      <c r="A292" s="153"/>
      <c r="B292" s="153"/>
      <c r="C292" s="154"/>
      <c r="D292" s="155"/>
      <c r="E292" s="154"/>
      <c r="F292" s="154"/>
      <c r="G292" s="156"/>
      <c r="H292" s="156"/>
      <c r="I292" s="156"/>
      <c r="J292" s="156"/>
      <c r="K292" s="156"/>
      <c r="L292" s="156"/>
      <c r="M292" s="156"/>
      <c r="N292" s="156"/>
      <c r="O292" s="156"/>
      <c r="P292" s="156"/>
      <c r="Q292" s="156"/>
      <c r="R292" s="156"/>
      <c r="S292" s="156"/>
      <c r="T292" s="156"/>
      <c r="U292" s="156"/>
      <c r="V292" s="156"/>
      <c r="W292" s="156"/>
      <c r="X292" s="156"/>
      <c r="Y292" s="156"/>
      <c r="Z292" s="156"/>
    </row>
    <row r="293" spans="1:26" ht="15.75" customHeight="1">
      <c r="A293" s="153"/>
      <c r="B293" s="153"/>
      <c r="C293" s="154"/>
      <c r="D293" s="155"/>
      <c r="E293" s="154"/>
      <c r="F293" s="154"/>
      <c r="G293" s="156"/>
      <c r="H293" s="156"/>
      <c r="I293" s="156"/>
      <c r="J293" s="156"/>
      <c r="K293" s="156"/>
      <c r="L293" s="156"/>
      <c r="M293" s="156"/>
      <c r="N293" s="156"/>
      <c r="O293" s="156"/>
      <c r="P293" s="156"/>
      <c r="Q293" s="156"/>
      <c r="R293" s="156"/>
      <c r="S293" s="156"/>
      <c r="T293" s="156"/>
      <c r="U293" s="156"/>
      <c r="V293" s="156"/>
      <c r="W293" s="156"/>
      <c r="X293" s="156"/>
      <c r="Y293" s="156"/>
      <c r="Z293" s="156"/>
    </row>
    <row r="294" spans="1:26" ht="15.75" customHeight="1">
      <c r="A294" s="153"/>
      <c r="B294" s="153"/>
      <c r="C294" s="154"/>
      <c r="D294" s="155"/>
      <c r="E294" s="154"/>
      <c r="F294" s="154"/>
      <c r="G294" s="156"/>
      <c r="H294" s="156"/>
      <c r="I294" s="156"/>
      <c r="J294" s="156"/>
      <c r="K294" s="156"/>
      <c r="L294" s="156"/>
      <c r="M294" s="156"/>
      <c r="N294" s="156"/>
      <c r="O294" s="156"/>
      <c r="P294" s="156"/>
      <c r="Q294" s="156"/>
      <c r="R294" s="156"/>
      <c r="S294" s="156"/>
      <c r="T294" s="156"/>
      <c r="U294" s="156"/>
      <c r="V294" s="156"/>
      <c r="W294" s="156"/>
      <c r="X294" s="156"/>
      <c r="Y294" s="156"/>
      <c r="Z294" s="156"/>
    </row>
    <row r="295" spans="1:26" ht="15.75" customHeight="1">
      <c r="A295" s="153"/>
      <c r="B295" s="153"/>
      <c r="C295" s="154"/>
      <c r="D295" s="155"/>
      <c r="E295" s="154"/>
      <c r="F295" s="154"/>
      <c r="G295" s="156"/>
      <c r="H295" s="156"/>
      <c r="I295" s="156"/>
      <c r="J295" s="156"/>
      <c r="K295" s="156"/>
      <c r="L295" s="156"/>
      <c r="M295" s="156"/>
      <c r="N295" s="156"/>
      <c r="O295" s="156"/>
      <c r="P295" s="156"/>
      <c r="Q295" s="156"/>
      <c r="R295" s="156"/>
      <c r="S295" s="156"/>
      <c r="T295" s="156"/>
      <c r="U295" s="156"/>
      <c r="V295" s="156"/>
      <c r="W295" s="156"/>
      <c r="X295" s="156"/>
      <c r="Y295" s="156"/>
      <c r="Z295" s="156"/>
    </row>
    <row r="296" spans="1:26" ht="15.75" customHeight="1">
      <c r="A296" s="153"/>
      <c r="B296" s="153"/>
      <c r="C296" s="154"/>
      <c r="D296" s="155"/>
      <c r="E296" s="154"/>
      <c r="F296" s="154"/>
      <c r="G296" s="156"/>
      <c r="H296" s="156"/>
      <c r="I296" s="156"/>
      <c r="J296" s="156"/>
      <c r="K296" s="156"/>
      <c r="L296" s="156"/>
      <c r="M296" s="156"/>
      <c r="N296" s="156"/>
      <c r="O296" s="156"/>
      <c r="P296" s="156"/>
      <c r="Q296" s="156"/>
      <c r="R296" s="156"/>
      <c r="S296" s="156"/>
      <c r="T296" s="156"/>
      <c r="U296" s="156"/>
      <c r="V296" s="156"/>
      <c r="W296" s="156"/>
      <c r="X296" s="156"/>
      <c r="Y296" s="156"/>
      <c r="Z296" s="156"/>
    </row>
    <row r="297" spans="1:26" ht="15.75" customHeight="1">
      <c r="A297" s="153"/>
      <c r="B297" s="153"/>
      <c r="C297" s="154"/>
      <c r="D297" s="155"/>
      <c r="E297" s="154"/>
      <c r="F297" s="154"/>
      <c r="G297" s="156"/>
      <c r="H297" s="156"/>
      <c r="I297" s="156"/>
      <c r="J297" s="156"/>
      <c r="K297" s="156"/>
      <c r="L297" s="156"/>
      <c r="M297" s="156"/>
      <c r="N297" s="156"/>
      <c r="O297" s="156"/>
      <c r="P297" s="156"/>
      <c r="Q297" s="156"/>
      <c r="R297" s="156"/>
      <c r="S297" s="156"/>
      <c r="T297" s="156"/>
      <c r="U297" s="156"/>
      <c r="V297" s="156"/>
      <c r="W297" s="156"/>
      <c r="X297" s="156"/>
      <c r="Y297" s="156"/>
      <c r="Z297" s="156"/>
    </row>
    <row r="298" spans="1:26" ht="15.75" customHeight="1">
      <c r="A298" s="153"/>
      <c r="B298" s="153"/>
      <c r="C298" s="154"/>
      <c r="D298" s="155"/>
      <c r="E298" s="154"/>
      <c r="F298" s="154"/>
      <c r="G298" s="156"/>
      <c r="H298" s="156"/>
      <c r="I298" s="156"/>
      <c r="J298" s="156"/>
      <c r="K298" s="156"/>
      <c r="L298" s="156"/>
      <c r="M298" s="156"/>
      <c r="N298" s="156"/>
      <c r="O298" s="156"/>
      <c r="P298" s="156"/>
      <c r="Q298" s="156"/>
      <c r="R298" s="156"/>
      <c r="S298" s="156"/>
      <c r="T298" s="156"/>
      <c r="U298" s="156"/>
      <c r="V298" s="156"/>
      <c r="W298" s="156"/>
      <c r="X298" s="156"/>
      <c r="Y298" s="156"/>
      <c r="Z298" s="156"/>
    </row>
    <row r="299" spans="1:26" ht="15.75" customHeight="1">
      <c r="A299" s="153"/>
      <c r="B299" s="153"/>
      <c r="C299" s="154"/>
      <c r="D299" s="155"/>
      <c r="E299" s="154"/>
      <c r="F299" s="154"/>
      <c r="G299" s="156"/>
      <c r="H299" s="156"/>
      <c r="I299" s="156"/>
      <c r="J299" s="156"/>
      <c r="K299" s="156"/>
      <c r="L299" s="156"/>
      <c r="M299" s="156"/>
      <c r="N299" s="156"/>
      <c r="O299" s="156"/>
      <c r="P299" s="156"/>
      <c r="Q299" s="156"/>
      <c r="R299" s="156"/>
      <c r="S299" s="156"/>
      <c r="T299" s="156"/>
      <c r="U299" s="156"/>
      <c r="V299" s="156"/>
      <c r="W299" s="156"/>
      <c r="X299" s="156"/>
      <c r="Y299" s="156"/>
      <c r="Z299" s="156"/>
    </row>
    <row r="300" spans="1:26" ht="15.75" customHeight="1">
      <c r="A300" s="153"/>
      <c r="B300" s="153"/>
      <c r="C300" s="154"/>
      <c r="D300" s="155"/>
      <c r="E300" s="154"/>
      <c r="F300" s="154"/>
      <c r="G300" s="156"/>
      <c r="H300" s="156"/>
      <c r="I300" s="156"/>
      <c r="J300" s="156"/>
      <c r="K300" s="156"/>
      <c r="L300" s="156"/>
      <c r="M300" s="156"/>
      <c r="N300" s="156"/>
      <c r="O300" s="156"/>
      <c r="P300" s="156"/>
      <c r="Q300" s="156"/>
      <c r="R300" s="156"/>
      <c r="S300" s="156"/>
      <c r="T300" s="156"/>
      <c r="U300" s="156"/>
      <c r="V300" s="156"/>
      <c r="W300" s="156"/>
      <c r="X300" s="156"/>
      <c r="Y300" s="156"/>
      <c r="Z300" s="156"/>
    </row>
    <row r="301" spans="1:26" ht="15.75" customHeight="1">
      <c r="A301" s="153"/>
      <c r="B301" s="153"/>
      <c r="C301" s="154"/>
      <c r="D301" s="155"/>
      <c r="E301" s="154"/>
      <c r="F301" s="154"/>
      <c r="G301" s="156"/>
      <c r="H301" s="156"/>
      <c r="I301" s="156"/>
      <c r="J301" s="156"/>
      <c r="K301" s="156"/>
      <c r="L301" s="156"/>
      <c r="M301" s="156"/>
      <c r="N301" s="156"/>
      <c r="O301" s="156"/>
      <c r="P301" s="156"/>
      <c r="Q301" s="156"/>
      <c r="R301" s="156"/>
      <c r="S301" s="156"/>
      <c r="T301" s="156"/>
      <c r="U301" s="156"/>
      <c r="V301" s="156"/>
      <c r="W301" s="156"/>
      <c r="X301" s="156"/>
      <c r="Y301" s="156"/>
      <c r="Z301" s="156"/>
    </row>
    <row r="302" spans="1:26" ht="15.75" customHeight="1">
      <c r="A302" s="153"/>
      <c r="B302" s="153"/>
      <c r="C302" s="154"/>
      <c r="D302" s="155"/>
      <c r="E302" s="154"/>
      <c r="F302" s="154"/>
      <c r="G302" s="156"/>
      <c r="H302" s="156"/>
      <c r="I302" s="156"/>
      <c r="J302" s="156"/>
      <c r="K302" s="156"/>
      <c r="L302" s="156"/>
      <c r="M302" s="156"/>
      <c r="N302" s="156"/>
      <c r="O302" s="156"/>
      <c r="P302" s="156"/>
      <c r="Q302" s="156"/>
      <c r="R302" s="156"/>
      <c r="S302" s="156"/>
      <c r="T302" s="156"/>
      <c r="U302" s="156"/>
      <c r="V302" s="156"/>
      <c r="W302" s="156"/>
      <c r="X302" s="156"/>
      <c r="Y302" s="156"/>
      <c r="Z302" s="156"/>
    </row>
    <row r="303" spans="1:26" ht="15.75" customHeight="1">
      <c r="A303" s="153"/>
      <c r="B303" s="153"/>
      <c r="C303" s="154"/>
      <c r="D303" s="155"/>
      <c r="E303" s="154"/>
      <c r="F303" s="154"/>
      <c r="G303" s="156"/>
      <c r="H303" s="156"/>
      <c r="I303" s="156"/>
      <c r="J303" s="156"/>
      <c r="K303" s="156"/>
      <c r="L303" s="156"/>
      <c r="M303" s="156"/>
      <c r="N303" s="156"/>
      <c r="O303" s="156"/>
      <c r="P303" s="156"/>
      <c r="Q303" s="156"/>
      <c r="R303" s="156"/>
      <c r="S303" s="156"/>
      <c r="T303" s="156"/>
      <c r="U303" s="156"/>
      <c r="V303" s="156"/>
      <c r="W303" s="156"/>
      <c r="X303" s="156"/>
      <c r="Y303" s="156"/>
      <c r="Z303" s="156"/>
    </row>
    <row r="304" spans="1:26" ht="15.75" customHeight="1">
      <c r="A304" s="153"/>
      <c r="B304" s="153"/>
      <c r="C304" s="154"/>
      <c r="D304" s="155"/>
      <c r="E304" s="154"/>
      <c r="F304" s="154"/>
      <c r="G304" s="156"/>
      <c r="H304" s="156"/>
      <c r="I304" s="156"/>
      <c r="J304" s="156"/>
      <c r="K304" s="156"/>
      <c r="L304" s="156"/>
      <c r="M304" s="156"/>
      <c r="N304" s="156"/>
      <c r="O304" s="156"/>
      <c r="P304" s="156"/>
      <c r="Q304" s="156"/>
      <c r="R304" s="156"/>
      <c r="S304" s="156"/>
      <c r="T304" s="156"/>
      <c r="U304" s="156"/>
      <c r="V304" s="156"/>
      <c r="W304" s="156"/>
      <c r="X304" s="156"/>
      <c r="Y304" s="156"/>
      <c r="Z304" s="156"/>
    </row>
    <row r="305" spans="1:26" ht="15.75" customHeight="1">
      <c r="A305" s="153"/>
      <c r="B305" s="153"/>
      <c r="C305" s="154"/>
      <c r="D305" s="155"/>
      <c r="E305" s="154"/>
      <c r="F305" s="154"/>
      <c r="G305" s="156"/>
      <c r="H305" s="156"/>
      <c r="I305" s="156"/>
      <c r="J305" s="156"/>
      <c r="K305" s="156"/>
      <c r="L305" s="156"/>
      <c r="M305" s="156"/>
      <c r="N305" s="156"/>
      <c r="O305" s="156"/>
      <c r="P305" s="156"/>
      <c r="Q305" s="156"/>
      <c r="R305" s="156"/>
      <c r="S305" s="156"/>
      <c r="T305" s="156"/>
      <c r="U305" s="156"/>
      <c r="V305" s="156"/>
      <c r="W305" s="156"/>
      <c r="X305" s="156"/>
      <c r="Y305" s="156"/>
      <c r="Z305" s="156"/>
    </row>
    <row r="306" spans="1:26" ht="15.75" customHeight="1">
      <c r="A306" s="153"/>
      <c r="B306" s="153"/>
      <c r="C306" s="154"/>
      <c r="D306" s="155"/>
      <c r="E306" s="154"/>
      <c r="F306" s="154"/>
      <c r="G306" s="156"/>
      <c r="H306" s="156"/>
      <c r="I306" s="156"/>
      <c r="J306" s="156"/>
      <c r="K306" s="156"/>
      <c r="L306" s="156"/>
      <c r="M306" s="156"/>
      <c r="N306" s="156"/>
      <c r="O306" s="156"/>
      <c r="P306" s="156"/>
      <c r="Q306" s="156"/>
      <c r="R306" s="156"/>
      <c r="S306" s="156"/>
      <c r="T306" s="156"/>
      <c r="U306" s="156"/>
      <c r="V306" s="156"/>
      <c r="W306" s="156"/>
      <c r="X306" s="156"/>
      <c r="Y306" s="156"/>
      <c r="Z306" s="156"/>
    </row>
    <row r="307" spans="1:26" ht="15.75" customHeight="1">
      <c r="A307" s="153"/>
      <c r="B307" s="153"/>
      <c r="C307" s="154"/>
      <c r="D307" s="155"/>
      <c r="E307" s="154"/>
      <c r="F307" s="154"/>
      <c r="G307" s="156"/>
      <c r="H307" s="156"/>
      <c r="I307" s="156"/>
      <c r="J307" s="156"/>
      <c r="K307" s="156"/>
      <c r="L307" s="156"/>
      <c r="M307" s="156"/>
      <c r="N307" s="156"/>
      <c r="O307" s="156"/>
      <c r="P307" s="156"/>
      <c r="Q307" s="156"/>
      <c r="R307" s="156"/>
      <c r="S307" s="156"/>
      <c r="T307" s="156"/>
      <c r="U307" s="156"/>
      <c r="V307" s="156"/>
      <c r="W307" s="156"/>
      <c r="X307" s="156"/>
      <c r="Y307" s="156"/>
      <c r="Z307" s="156"/>
    </row>
    <row r="308" spans="1:26" ht="15.75" customHeight="1">
      <c r="A308" s="153"/>
      <c r="B308" s="153"/>
      <c r="C308" s="154"/>
      <c r="D308" s="155"/>
      <c r="E308" s="154"/>
      <c r="F308" s="154"/>
      <c r="G308" s="156"/>
      <c r="H308" s="156"/>
      <c r="I308" s="156"/>
      <c r="J308" s="156"/>
      <c r="K308" s="156"/>
      <c r="L308" s="156"/>
      <c r="M308" s="156"/>
      <c r="N308" s="156"/>
      <c r="O308" s="156"/>
      <c r="P308" s="156"/>
      <c r="Q308" s="156"/>
      <c r="R308" s="156"/>
      <c r="S308" s="156"/>
      <c r="T308" s="156"/>
      <c r="U308" s="156"/>
      <c r="V308" s="156"/>
      <c r="W308" s="156"/>
      <c r="X308" s="156"/>
      <c r="Y308" s="156"/>
      <c r="Z308" s="156"/>
    </row>
    <row r="309" spans="1:26" ht="15.75" customHeight="1">
      <c r="A309" s="153"/>
      <c r="B309" s="153"/>
      <c r="C309" s="154"/>
      <c r="D309" s="155"/>
      <c r="E309" s="154"/>
      <c r="F309" s="154"/>
      <c r="G309" s="156"/>
      <c r="H309" s="156"/>
      <c r="I309" s="156"/>
      <c r="J309" s="156"/>
      <c r="K309" s="156"/>
      <c r="L309" s="156"/>
      <c r="M309" s="156"/>
      <c r="N309" s="156"/>
      <c r="O309" s="156"/>
      <c r="P309" s="156"/>
      <c r="Q309" s="156"/>
      <c r="R309" s="156"/>
      <c r="S309" s="156"/>
      <c r="T309" s="156"/>
      <c r="U309" s="156"/>
      <c r="V309" s="156"/>
      <c r="W309" s="156"/>
      <c r="X309" s="156"/>
      <c r="Y309" s="156"/>
      <c r="Z309" s="156"/>
    </row>
    <row r="310" spans="1:26" ht="15.75" customHeight="1">
      <c r="A310" s="153"/>
      <c r="B310" s="153"/>
      <c r="C310" s="154"/>
      <c r="D310" s="155"/>
      <c r="E310" s="154"/>
      <c r="F310" s="154"/>
      <c r="G310" s="156"/>
      <c r="H310" s="156"/>
      <c r="I310" s="156"/>
      <c r="J310" s="156"/>
      <c r="K310" s="156"/>
      <c r="L310" s="156"/>
      <c r="M310" s="156"/>
      <c r="N310" s="156"/>
      <c r="O310" s="156"/>
      <c r="P310" s="156"/>
      <c r="Q310" s="156"/>
      <c r="R310" s="156"/>
      <c r="S310" s="156"/>
      <c r="T310" s="156"/>
      <c r="U310" s="156"/>
      <c r="V310" s="156"/>
      <c r="W310" s="156"/>
      <c r="X310" s="156"/>
      <c r="Y310" s="156"/>
      <c r="Z310" s="156"/>
    </row>
    <row r="311" spans="1:26" ht="15.75" customHeight="1">
      <c r="A311" s="153"/>
      <c r="B311" s="153"/>
      <c r="C311" s="154"/>
      <c r="D311" s="155"/>
      <c r="E311" s="154"/>
      <c r="F311" s="154"/>
      <c r="G311" s="156"/>
      <c r="H311" s="156"/>
      <c r="I311" s="156"/>
      <c r="J311" s="156"/>
      <c r="K311" s="156"/>
      <c r="L311" s="156"/>
      <c r="M311" s="156"/>
      <c r="N311" s="156"/>
      <c r="O311" s="156"/>
      <c r="P311" s="156"/>
      <c r="Q311" s="156"/>
      <c r="R311" s="156"/>
      <c r="S311" s="156"/>
      <c r="T311" s="156"/>
      <c r="U311" s="156"/>
      <c r="V311" s="156"/>
      <c r="W311" s="156"/>
      <c r="X311" s="156"/>
      <c r="Y311" s="156"/>
      <c r="Z311" s="156"/>
    </row>
    <row r="312" spans="1:26" ht="15.75" customHeight="1">
      <c r="A312" s="153"/>
      <c r="B312" s="153"/>
      <c r="C312" s="154"/>
      <c r="D312" s="155"/>
      <c r="E312" s="154"/>
      <c r="F312" s="154"/>
      <c r="G312" s="156"/>
      <c r="H312" s="156"/>
      <c r="I312" s="156"/>
      <c r="J312" s="156"/>
      <c r="K312" s="156"/>
      <c r="L312" s="156"/>
      <c r="M312" s="156"/>
      <c r="N312" s="156"/>
      <c r="O312" s="156"/>
      <c r="P312" s="156"/>
      <c r="Q312" s="156"/>
      <c r="R312" s="156"/>
      <c r="S312" s="156"/>
      <c r="T312" s="156"/>
      <c r="U312" s="156"/>
      <c r="V312" s="156"/>
      <c r="W312" s="156"/>
      <c r="X312" s="156"/>
      <c r="Y312" s="156"/>
      <c r="Z312" s="156"/>
    </row>
    <row r="313" spans="1:26" ht="15.75" customHeight="1">
      <c r="A313" s="153"/>
      <c r="B313" s="153"/>
      <c r="C313" s="154"/>
      <c r="D313" s="155"/>
      <c r="E313" s="154"/>
      <c r="F313" s="154"/>
      <c r="G313" s="156"/>
      <c r="H313" s="156"/>
      <c r="I313" s="156"/>
      <c r="J313" s="156"/>
      <c r="K313" s="156"/>
      <c r="L313" s="156"/>
      <c r="M313" s="156"/>
      <c r="N313" s="156"/>
      <c r="O313" s="156"/>
      <c r="P313" s="156"/>
      <c r="Q313" s="156"/>
      <c r="R313" s="156"/>
      <c r="S313" s="156"/>
      <c r="T313" s="156"/>
      <c r="U313" s="156"/>
      <c r="V313" s="156"/>
      <c r="W313" s="156"/>
      <c r="X313" s="156"/>
      <c r="Y313" s="156"/>
      <c r="Z313" s="156"/>
    </row>
    <row r="314" spans="1:26" ht="15.75" customHeight="1">
      <c r="A314" s="153"/>
      <c r="B314" s="153"/>
      <c r="C314" s="154"/>
      <c r="D314" s="155"/>
      <c r="E314" s="154"/>
      <c r="F314" s="154"/>
      <c r="G314" s="156"/>
      <c r="H314" s="156"/>
      <c r="I314" s="156"/>
      <c r="J314" s="156"/>
      <c r="K314" s="156"/>
      <c r="L314" s="156"/>
      <c r="M314" s="156"/>
      <c r="N314" s="156"/>
      <c r="O314" s="156"/>
      <c r="P314" s="156"/>
      <c r="Q314" s="156"/>
      <c r="R314" s="156"/>
      <c r="S314" s="156"/>
      <c r="T314" s="156"/>
      <c r="U314" s="156"/>
      <c r="V314" s="156"/>
      <c r="W314" s="156"/>
      <c r="X314" s="156"/>
      <c r="Y314" s="156"/>
      <c r="Z314" s="156"/>
    </row>
    <row r="315" spans="1:26" ht="15.75" customHeight="1">
      <c r="A315" s="153"/>
      <c r="B315" s="153"/>
      <c r="C315" s="154"/>
      <c r="D315" s="155"/>
      <c r="E315" s="154"/>
      <c r="F315" s="154"/>
      <c r="G315" s="156"/>
      <c r="H315" s="156"/>
      <c r="I315" s="156"/>
      <c r="J315" s="156"/>
      <c r="K315" s="156"/>
      <c r="L315" s="156"/>
      <c r="M315" s="156"/>
      <c r="N315" s="156"/>
      <c r="O315" s="156"/>
      <c r="P315" s="156"/>
      <c r="Q315" s="156"/>
      <c r="R315" s="156"/>
      <c r="S315" s="156"/>
      <c r="T315" s="156"/>
      <c r="U315" s="156"/>
      <c r="V315" s="156"/>
      <c r="W315" s="156"/>
      <c r="X315" s="156"/>
      <c r="Y315" s="156"/>
      <c r="Z315" s="156"/>
    </row>
    <row r="316" spans="1:26" ht="15.75" customHeight="1">
      <c r="A316" s="153"/>
      <c r="B316" s="153"/>
      <c r="C316" s="154"/>
      <c r="D316" s="155"/>
      <c r="E316" s="154"/>
      <c r="F316" s="154"/>
      <c r="G316" s="156"/>
      <c r="H316" s="156"/>
      <c r="I316" s="156"/>
      <c r="J316" s="156"/>
      <c r="K316" s="156"/>
      <c r="L316" s="156"/>
      <c r="M316" s="156"/>
      <c r="N316" s="156"/>
      <c r="O316" s="156"/>
      <c r="P316" s="156"/>
      <c r="Q316" s="156"/>
      <c r="R316" s="156"/>
      <c r="S316" s="156"/>
      <c r="T316" s="156"/>
      <c r="U316" s="156"/>
      <c r="V316" s="156"/>
      <c r="W316" s="156"/>
      <c r="X316" s="156"/>
      <c r="Y316" s="156"/>
      <c r="Z316" s="156"/>
    </row>
    <row r="317" spans="1:26" ht="15.75" customHeight="1">
      <c r="A317" s="153"/>
      <c r="B317" s="153"/>
      <c r="C317" s="154"/>
      <c r="D317" s="155"/>
      <c r="E317" s="154"/>
      <c r="F317" s="154"/>
      <c r="G317" s="156"/>
      <c r="H317" s="156"/>
      <c r="I317" s="156"/>
      <c r="J317" s="156"/>
      <c r="K317" s="156"/>
      <c r="L317" s="156"/>
      <c r="M317" s="156"/>
      <c r="N317" s="156"/>
      <c r="O317" s="156"/>
      <c r="P317" s="156"/>
      <c r="Q317" s="156"/>
      <c r="R317" s="156"/>
      <c r="S317" s="156"/>
      <c r="T317" s="156"/>
      <c r="U317" s="156"/>
      <c r="V317" s="156"/>
      <c r="W317" s="156"/>
      <c r="X317" s="156"/>
      <c r="Y317" s="156"/>
      <c r="Z317" s="156"/>
    </row>
    <row r="318" spans="1:26" ht="15.75" customHeight="1">
      <c r="A318" s="153"/>
      <c r="B318" s="153"/>
      <c r="C318" s="154"/>
      <c r="D318" s="155"/>
      <c r="E318" s="154"/>
      <c r="F318" s="154"/>
      <c r="G318" s="156"/>
      <c r="H318" s="156"/>
      <c r="I318" s="156"/>
      <c r="J318" s="156"/>
      <c r="K318" s="156"/>
      <c r="L318" s="156"/>
      <c r="M318" s="156"/>
      <c r="N318" s="156"/>
      <c r="O318" s="156"/>
      <c r="P318" s="156"/>
      <c r="Q318" s="156"/>
      <c r="R318" s="156"/>
      <c r="S318" s="156"/>
      <c r="T318" s="156"/>
      <c r="U318" s="156"/>
      <c r="V318" s="156"/>
      <c r="W318" s="156"/>
      <c r="X318" s="156"/>
      <c r="Y318" s="156"/>
      <c r="Z318" s="156"/>
    </row>
    <row r="319" spans="1:26" ht="15.75" customHeight="1">
      <c r="A319" s="153"/>
      <c r="B319" s="153"/>
      <c r="C319" s="154"/>
      <c r="D319" s="155"/>
      <c r="E319" s="154"/>
      <c r="F319" s="154"/>
      <c r="G319" s="156"/>
      <c r="H319" s="156"/>
      <c r="I319" s="156"/>
      <c r="J319" s="156"/>
      <c r="K319" s="156"/>
      <c r="L319" s="156"/>
      <c r="M319" s="156"/>
      <c r="N319" s="156"/>
      <c r="O319" s="156"/>
      <c r="P319" s="156"/>
      <c r="Q319" s="156"/>
      <c r="R319" s="156"/>
      <c r="S319" s="156"/>
      <c r="T319" s="156"/>
      <c r="U319" s="156"/>
      <c r="V319" s="156"/>
      <c r="W319" s="156"/>
      <c r="X319" s="156"/>
      <c r="Y319" s="156"/>
      <c r="Z319" s="156"/>
    </row>
    <row r="320" spans="1:26" ht="15.75" customHeight="1">
      <c r="A320" s="153"/>
      <c r="B320" s="153"/>
      <c r="C320" s="154"/>
      <c r="D320" s="155"/>
      <c r="E320" s="154"/>
      <c r="F320" s="154"/>
      <c r="G320" s="156"/>
      <c r="H320" s="156"/>
      <c r="I320" s="156"/>
      <c r="J320" s="156"/>
      <c r="K320" s="156"/>
      <c r="L320" s="156"/>
      <c r="M320" s="156"/>
      <c r="N320" s="156"/>
      <c r="O320" s="156"/>
      <c r="P320" s="156"/>
      <c r="Q320" s="156"/>
      <c r="R320" s="156"/>
      <c r="S320" s="156"/>
      <c r="T320" s="156"/>
      <c r="U320" s="156"/>
      <c r="V320" s="156"/>
      <c r="W320" s="156"/>
      <c r="X320" s="156"/>
      <c r="Y320" s="156"/>
      <c r="Z320" s="156"/>
    </row>
    <row r="321" spans="1:26" ht="15.75" customHeight="1">
      <c r="A321" s="153"/>
      <c r="B321" s="153"/>
      <c r="C321" s="154"/>
      <c r="D321" s="155"/>
      <c r="E321" s="154"/>
      <c r="F321" s="154"/>
      <c r="G321" s="156"/>
      <c r="H321" s="156"/>
      <c r="I321" s="156"/>
      <c r="J321" s="156"/>
      <c r="K321" s="156"/>
      <c r="L321" s="156"/>
      <c r="M321" s="156"/>
      <c r="N321" s="156"/>
      <c r="O321" s="156"/>
      <c r="P321" s="156"/>
      <c r="Q321" s="156"/>
      <c r="R321" s="156"/>
      <c r="S321" s="156"/>
      <c r="T321" s="156"/>
      <c r="U321" s="156"/>
      <c r="V321" s="156"/>
      <c r="W321" s="156"/>
      <c r="X321" s="156"/>
      <c r="Y321" s="156"/>
      <c r="Z321" s="156"/>
    </row>
    <row r="322" spans="1:26" ht="15.75" customHeight="1">
      <c r="A322" s="153"/>
      <c r="B322" s="153"/>
      <c r="C322" s="154"/>
      <c r="D322" s="155"/>
      <c r="E322" s="154"/>
      <c r="F322" s="154"/>
      <c r="G322" s="156"/>
      <c r="H322" s="156"/>
      <c r="I322" s="156"/>
      <c r="J322" s="156"/>
      <c r="K322" s="156"/>
      <c r="L322" s="156"/>
      <c r="M322" s="156"/>
      <c r="N322" s="156"/>
      <c r="O322" s="156"/>
      <c r="P322" s="156"/>
      <c r="Q322" s="156"/>
      <c r="R322" s="156"/>
      <c r="S322" s="156"/>
      <c r="T322" s="156"/>
      <c r="U322" s="156"/>
      <c r="V322" s="156"/>
      <c r="W322" s="156"/>
      <c r="X322" s="156"/>
      <c r="Y322" s="156"/>
      <c r="Z322" s="156"/>
    </row>
    <row r="323" spans="1:26" ht="15.75" customHeight="1">
      <c r="A323" s="153"/>
      <c r="B323" s="153"/>
      <c r="C323" s="154"/>
      <c r="D323" s="155"/>
      <c r="E323" s="154"/>
      <c r="F323" s="154"/>
      <c r="G323" s="156"/>
      <c r="H323" s="156"/>
      <c r="I323" s="156"/>
      <c r="J323" s="156"/>
      <c r="K323" s="156"/>
      <c r="L323" s="156"/>
      <c r="M323" s="156"/>
      <c r="N323" s="156"/>
      <c r="O323" s="156"/>
      <c r="P323" s="156"/>
      <c r="Q323" s="156"/>
      <c r="R323" s="156"/>
      <c r="S323" s="156"/>
      <c r="T323" s="156"/>
      <c r="U323" s="156"/>
      <c r="V323" s="156"/>
      <c r="W323" s="156"/>
      <c r="X323" s="156"/>
      <c r="Y323" s="156"/>
      <c r="Z323" s="156"/>
    </row>
    <row r="324" spans="1:26" ht="15.75" customHeight="1">
      <c r="A324" s="153"/>
      <c r="B324" s="153"/>
      <c r="C324" s="154"/>
      <c r="D324" s="155"/>
      <c r="E324" s="154"/>
      <c r="F324" s="154"/>
      <c r="G324" s="156"/>
      <c r="H324" s="156"/>
      <c r="I324" s="156"/>
      <c r="J324" s="156"/>
      <c r="K324" s="156"/>
      <c r="L324" s="156"/>
      <c r="M324" s="156"/>
      <c r="N324" s="156"/>
      <c r="O324" s="156"/>
      <c r="P324" s="156"/>
      <c r="Q324" s="156"/>
      <c r="R324" s="156"/>
      <c r="S324" s="156"/>
      <c r="T324" s="156"/>
      <c r="U324" s="156"/>
      <c r="V324" s="156"/>
      <c r="W324" s="156"/>
      <c r="X324" s="156"/>
      <c r="Y324" s="156"/>
      <c r="Z324" s="156"/>
    </row>
    <row r="325" spans="1:26" ht="15.75" customHeight="1">
      <c r="A325" s="153"/>
      <c r="B325" s="153"/>
      <c r="C325" s="154"/>
      <c r="D325" s="155"/>
      <c r="E325" s="154"/>
      <c r="F325" s="154"/>
      <c r="G325" s="156"/>
      <c r="H325" s="156"/>
      <c r="I325" s="156"/>
      <c r="J325" s="156"/>
      <c r="K325" s="156"/>
      <c r="L325" s="156"/>
      <c r="M325" s="156"/>
      <c r="N325" s="156"/>
      <c r="O325" s="156"/>
      <c r="P325" s="156"/>
      <c r="Q325" s="156"/>
      <c r="R325" s="156"/>
      <c r="S325" s="156"/>
      <c r="T325" s="156"/>
      <c r="U325" s="156"/>
      <c r="V325" s="156"/>
      <c r="W325" s="156"/>
      <c r="X325" s="156"/>
      <c r="Y325" s="156"/>
      <c r="Z325" s="156"/>
    </row>
    <row r="326" spans="1:26" ht="15.75" customHeight="1">
      <c r="A326" s="153"/>
      <c r="B326" s="153"/>
      <c r="C326" s="154"/>
      <c r="D326" s="155"/>
      <c r="E326" s="154"/>
      <c r="F326" s="154"/>
      <c r="G326" s="156"/>
      <c r="H326" s="156"/>
      <c r="I326" s="156"/>
      <c r="J326" s="156"/>
      <c r="K326" s="156"/>
      <c r="L326" s="156"/>
      <c r="M326" s="156"/>
      <c r="N326" s="156"/>
      <c r="O326" s="156"/>
      <c r="P326" s="156"/>
      <c r="Q326" s="156"/>
      <c r="R326" s="156"/>
      <c r="S326" s="156"/>
      <c r="T326" s="156"/>
      <c r="U326" s="156"/>
      <c r="V326" s="156"/>
      <c r="W326" s="156"/>
      <c r="X326" s="156"/>
      <c r="Y326" s="156"/>
      <c r="Z326" s="156"/>
    </row>
    <row r="327" spans="1:26" ht="15.75" customHeight="1">
      <c r="A327" s="153"/>
      <c r="B327" s="153"/>
      <c r="C327" s="154"/>
      <c r="D327" s="155"/>
      <c r="E327" s="154"/>
      <c r="F327" s="154"/>
      <c r="G327" s="156"/>
      <c r="H327" s="156"/>
      <c r="I327" s="156"/>
      <c r="J327" s="156"/>
      <c r="K327" s="156"/>
      <c r="L327" s="156"/>
      <c r="M327" s="156"/>
      <c r="N327" s="156"/>
      <c r="O327" s="156"/>
      <c r="P327" s="156"/>
      <c r="Q327" s="156"/>
      <c r="R327" s="156"/>
      <c r="S327" s="156"/>
      <c r="T327" s="156"/>
      <c r="U327" s="156"/>
      <c r="V327" s="156"/>
      <c r="W327" s="156"/>
      <c r="X327" s="156"/>
      <c r="Y327" s="156"/>
      <c r="Z327" s="156"/>
    </row>
    <row r="328" spans="1:26" ht="15.75" customHeight="1">
      <c r="A328" s="153"/>
      <c r="B328" s="153"/>
      <c r="C328" s="154"/>
      <c r="D328" s="155"/>
      <c r="E328" s="154"/>
      <c r="F328" s="154"/>
      <c r="G328" s="156"/>
      <c r="H328" s="156"/>
      <c r="I328" s="156"/>
      <c r="J328" s="156"/>
      <c r="K328" s="156"/>
      <c r="L328" s="156"/>
      <c r="M328" s="156"/>
      <c r="N328" s="156"/>
      <c r="O328" s="156"/>
      <c r="P328" s="156"/>
      <c r="Q328" s="156"/>
      <c r="R328" s="156"/>
      <c r="S328" s="156"/>
      <c r="T328" s="156"/>
      <c r="U328" s="156"/>
      <c r="V328" s="156"/>
      <c r="W328" s="156"/>
      <c r="X328" s="156"/>
      <c r="Y328" s="156"/>
      <c r="Z328" s="156"/>
    </row>
    <row r="329" spans="1:26" ht="15.75" customHeight="1">
      <c r="A329" s="153"/>
      <c r="B329" s="153"/>
      <c r="C329" s="154"/>
      <c r="D329" s="155"/>
      <c r="E329" s="154"/>
      <c r="F329" s="154"/>
      <c r="G329" s="156"/>
      <c r="H329" s="156"/>
      <c r="I329" s="156"/>
      <c r="J329" s="156"/>
      <c r="K329" s="156"/>
      <c r="L329" s="156"/>
      <c r="M329" s="156"/>
      <c r="N329" s="156"/>
      <c r="O329" s="156"/>
      <c r="P329" s="156"/>
      <c r="Q329" s="156"/>
      <c r="R329" s="156"/>
      <c r="S329" s="156"/>
      <c r="T329" s="156"/>
      <c r="U329" s="156"/>
      <c r="V329" s="156"/>
      <c r="W329" s="156"/>
      <c r="X329" s="156"/>
      <c r="Y329" s="156"/>
      <c r="Z329" s="156"/>
    </row>
    <row r="330" spans="1:26" ht="15.75" customHeight="1">
      <c r="A330" s="153"/>
      <c r="B330" s="153"/>
      <c r="C330" s="154"/>
      <c r="D330" s="155"/>
      <c r="E330" s="154"/>
      <c r="F330" s="154"/>
      <c r="G330" s="156"/>
      <c r="H330" s="156"/>
      <c r="I330" s="156"/>
      <c r="J330" s="156"/>
      <c r="K330" s="156"/>
      <c r="L330" s="156"/>
      <c r="M330" s="156"/>
      <c r="N330" s="156"/>
      <c r="O330" s="156"/>
      <c r="P330" s="156"/>
      <c r="Q330" s="156"/>
      <c r="R330" s="156"/>
      <c r="S330" s="156"/>
      <c r="T330" s="156"/>
      <c r="U330" s="156"/>
      <c r="V330" s="156"/>
      <c r="W330" s="156"/>
      <c r="X330" s="156"/>
      <c r="Y330" s="156"/>
      <c r="Z330" s="156"/>
    </row>
    <row r="331" spans="1:26" ht="15.75" customHeight="1">
      <c r="A331" s="153"/>
      <c r="B331" s="153"/>
      <c r="C331" s="154"/>
      <c r="D331" s="155"/>
      <c r="E331" s="154"/>
      <c r="F331" s="154"/>
      <c r="G331" s="156"/>
      <c r="H331" s="156"/>
      <c r="I331" s="156"/>
      <c r="J331" s="156"/>
      <c r="K331" s="156"/>
      <c r="L331" s="156"/>
      <c r="M331" s="156"/>
      <c r="N331" s="156"/>
      <c r="O331" s="156"/>
      <c r="P331" s="156"/>
      <c r="Q331" s="156"/>
      <c r="R331" s="156"/>
      <c r="S331" s="156"/>
      <c r="T331" s="156"/>
      <c r="U331" s="156"/>
      <c r="V331" s="156"/>
      <c r="W331" s="156"/>
      <c r="X331" s="156"/>
      <c r="Y331" s="156"/>
      <c r="Z331" s="156"/>
    </row>
    <row r="332" spans="1:26" ht="15.75" customHeight="1">
      <c r="A332" s="153"/>
      <c r="B332" s="153"/>
      <c r="C332" s="154"/>
      <c r="D332" s="155"/>
      <c r="E332" s="154"/>
      <c r="F332" s="154"/>
      <c r="G332" s="156"/>
      <c r="H332" s="156"/>
      <c r="I332" s="156"/>
      <c r="J332" s="156"/>
      <c r="K332" s="156"/>
      <c r="L332" s="156"/>
      <c r="M332" s="156"/>
      <c r="N332" s="156"/>
      <c r="O332" s="156"/>
      <c r="P332" s="156"/>
      <c r="Q332" s="156"/>
      <c r="R332" s="156"/>
      <c r="S332" s="156"/>
      <c r="T332" s="156"/>
      <c r="U332" s="156"/>
      <c r="V332" s="156"/>
      <c r="W332" s="156"/>
      <c r="X332" s="156"/>
      <c r="Y332" s="156"/>
      <c r="Z332" s="156"/>
    </row>
    <row r="333" spans="1:26" ht="15.75" customHeight="1">
      <c r="A333" s="153"/>
      <c r="B333" s="153"/>
      <c r="C333" s="154"/>
      <c r="D333" s="155"/>
      <c r="E333" s="154"/>
      <c r="F333" s="154"/>
      <c r="G333" s="156"/>
      <c r="H333" s="156"/>
      <c r="I333" s="156"/>
      <c r="J333" s="156"/>
      <c r="K333" s="156"/>
      <c r="L333" s="156"/>
      <c r="M333" s="156"/>
      <c r="N333" s="156"/>
      <c r="O333" s="156"/>
      <c r="P333" s="156"/>
      <c r="Q333" s="156"/>
      <c r="R333" s="156"/>
      <c r="S333" s="156"/>
      <c r="T333" s="156"/>
      <c r="U333" s="156"/>
      <c r="V333" s="156"/>
      <c r="W333" s="156"/>
      <c r="X333" s="156"/>
      <c r="Y333" s="156"/>
      <c r="Z333" s="156"/>
    </row>
    <row r="334" spans="1:26" ht="15.75" customHeight="1">
      <c r="A334" s="153"/>
      <c r="B334" s="153"/>
      <c r="C334" s="154"/>
      <c r="D334" s="155"/>
      <c r="E334" s="154"/>
      <c r="F334" s="154"/>
      <c r="G334" s="156"/>
      <c r="H334" s="156"/>
      <c r="I334" s="156"/>
      <c r="J334" s="156"/>
      <c r="K334" s="156"/>
      <c r="L334" s="156"/>
      <c r="M334" s="156"/>
      <c r="N334" s="156"/>
      <c r="O334" s="156"/>
      <c r="P334" s="156"/>
      <c r="Q334" s="156"/>
      <c r="R334" s="156"/>
      <c r="S334" s="156"/>
      <c r="T334" s="156"/>
      <c r="U334" s="156"/>
      <c r="V334" s="156"/>
      <c r="W334" s="156"/>
      <c r="X334" s="156"/>
      <c r="Y334" s="156"/>
      <c r="Z334" s="156"/>
    </row>
    <row r="335" spans="1:26" ht="15.75" customHeight="1">
      <c r="A335" s="153"/>
      <c r="B335" s="153"/>
      <c r="C335" s="154"/>
      <c r="D335" s="155"/>
      <c r="E335" s="154"/>
      <c r="F335" s="154"/>
      <c r="G335" s="156"/>
      <c r="H335" s="156"/>
      <c r="I335" s="156"/>
      <c r="J335" s="156"/>
      <c r="K335" s="156"/>
      <c r="L335" s="156"/>
      <c r="M335" s="156"/>
      <c r="N335" s="156"/>
      <c r="O335" s="156"/>
      <c r="P335" s="156"/>
      <c r="Q335" s="156"/>
      <c r="R335" s="156"/>
      <c r="S335" s="156"/>
      <c r="T335" s="156"/>
      <c r="U335" s="156"/>
      <c r="V335" s="156"/>
      <c r="W335" s="156"/>
      <c r="X335" s="156"/>
      <c r="Y335" s="156"/>
      <c r="Z335" s="156"/>
    </row>
    <row r="336" spans="1:26" ht="15.75" customHeight="1">
      <c r="A336" s="153"/>
      <c r="B336" s="153"/>
      <c r="C336" s="154"/>
      <c r="D336" s="155"/>
      <c r="E336" s="154"/>
      <c r="F336" s="154"/>
      <c r="G336" s="156"/>
      <c r="H336" s="156"/>
      <c r="I336" s="156"/>
      <c r="J336" s="156"/>
      <c r="K336" s="156"/>
      <c r="L336" s="156"/>
      <c r="M336" s="156"/>
      <c r="N336" s="156"/>
      <c r="O336" s="156"/>
      <c r="P336" s="156"/>
      <c r="Q336" s="156"/>
      <c r="R336" s="156"/>
      <c r="S336" s="156"/>
      <c r="T336" s="156"/>
      <c r="U336" s="156"/>
      <c r="V336" s="156"/>
      <c r="W336" s="156"/>
      <c r="X336" s="156"/>
      <c r="Y336" s="156"/>
      <c r="Z336" s="156"/>
    </row>
    <row r="337" spans="1:26" ht="15.75" customHeight="1">
      <c r="A337" s="153"/>
      <c r="B337" s="153"/>
      <c r="C337" s="154"/>
      <c r="D337" s="155"/>
      <c r="E337" s="154"/>
      <c r="F337" s="154"/>
      <c r="G337" s="156"/>
      <c r="H337" s="156"/>
      <c r="I337" s="156"/>
      <c r="J337" s="156"/>
      <c r="K337" s="156"/>
      <c r="L337" s="156"/>
      <c r="M337" s="156"/>
      <c r="N337" s="156"/>
      <c r="O337" s="156"/>
      <c r="P337" s="156"/>
      <c r="Q337" s="156"/>
      <c r="R337" s="156"/>
      <c r="S337" s="156"/>
      <c r="T337" s="156"/>
      <c r="U337" s="156"/>
      <c r="V337" s="156"/>
      <c r="W337" s="156"/>
      <c r="X337" s="156"/>
      <c r="Y337" s="156"/>
      <c r="Z337" s="156"/>
    </row>
    <row r="338" spans="1:26" ht="15.75" customHeight="1">
      <c r="A338" s="153"/>
      <c r="B338" s="153"/>
      <c r="C338" s="154"/>
      <c r="D338" s="155"/>
      <c r="E338" s="154"/>
      <c r="F338" s="154"/>
      <c r="G338" s="156"/>
      <c r="H338" s="156"/>
      <c r="I338" s="156"/>
      <c r="J338" s="156"/>
      <c r="K338" s="156"/>
      <c r="L338" s="156"/>
      <c r="M338" s="156"/>
      <c r="N338" s="156"/>
      <c r="O338" s="156"/>
      <c r="P338" s="156"/>
      <c r="Q338" s="156"/>
      <c r="R338" s="156"/>
      <c r="S338" s="156"/>
      <c r="T338" s="156"/>
      <c r="U338" s="156"/>
      <c r="V338" s="156"/>
      <c r="W338" s="156"/>
      <c r="X338" s="156"/>
      <c r="Y338" s="156"/>
      <c r="Z338" s="156"/>
    </row>
    <row r="339" spans="1:26" ht="15.75" customHeight="1">
      <c r="A339" s="153"/>
      <c r="B339" s="153"/>
      <c r="C339" s="154"/>
      <c r="D339" s="155"/>
      <c r="E339" s="154"/>
      <c r="F339" s="154"/>
      <c r="G339" s="156"/>
      <c r="H339" s="156"/>
      <c r="I339" s="156"/>
      <c r="J339" s="156"/>
      <c r="K339" s="156"/>
      <c r="L339" s="156"/>
      <c r="M339" s="156"/>
      <c r="N339" s="156"/>
      <c r="O339" s="156"/>
      <c r="P339" s="156"/>
      <c r="Q339" s="156"/>
      <c r="R339" s="156"/>
      <c r="S339" s="156"/>
      <c r="T339" s="156"/>
      <c r="U339" s="156"/>
      <c r="V339" s="156"/>
      <c r="W339" s="156"/>
      <c r="X339" s="156"/>
      <c r="Y339" s="156"/>
      <c r="Z339" s="156"/>
    </row>
    <row r="340" spans="1:26" ht="15.75" customHeight="1">
      <c r="A340" s="153"/>
      <c r="B340" s="153"/>
      <c r="C340" s="154"/>
      <c r="D340" s="155"/>
      <c r="E340" s="154"/>
      <c r="F340" s="154"/>
      <c r="G340" s="156"/>
      <c r="H340" s="156"/>
      <c r="I340" s="156"/>
      <c r="J340" s="156"/>
      <c r="K340" s="156"/>
      <c r="L340" s="156"/>
      <c r="M340" s="156"/>
      <c r="N340" s="156"/>
      <c r="O340" s="156"/>
      <c r="P340" s="156"/>
      <c r="Q340" s="156"/>
      <c r="R340" s="156"/>
      <c r="S340" s="156"/>
      <c r="T340" s="156"/>
      <c r="U340" s="156"/>
      <c r="V340" s="156"/>
      <c r="W340" s="156"/>
      <c r="X340" s="156"/>
      <c r="Y340" s="156"/>
      <c r="Z340" s="156"/>
    </row>
    <row r="341" spans="1:26" ht="15.75" customHeight="1">
      <c r="A341" s="153"/>
      <c r="B341" s="153"/>
      <c r="C341" s="154"/>
      <c r="D341" s="155"/>
      <c r="E341" s="154"/>
      <c r="F341" s="154"/>
      <c r="G341" s="156"/>
      <c r="H341" s="156"/>
      <c r="I341" s="156"/>
      <c r="J341" s="156"/>
      <c r="K341" s="156"/>
      <c r="L341" s="156"/>
      <c r="M341" s="156"/>
      <c r="N341" s="156"/>
      <c r="O341" s="156"/>
      <c r="P341" s="156"/>
      <c r="Q341" s="156"/>
      <c r="R341" s="156"/>
      <c r="S341" s="156"/>
      <c r="T341" s="156"/>
      <c r="U341" s="156"/>
      <c r="V341" s="156"/>
      <c r="W341" s="156"/>
      <c r="X341" s="156"/>
      <c r="Y341" s="156"/>
      <c r="Z341" s="156"/>
    </row>
    <row r="342" spans="1:26" ht="15.75" customHeight="1">
      <c r="A342" s="153"/>
      <c r="B342" s="153"/>
      <c r="C342" s="154"/>
      <c r="D342" s="155"/>
      <c r="E342" s="154"/>
      <c r="F342" s="154"/>
      <c r="G342" s="156"/>
      <c r="H342" s="156"/>
      <c r="I342" s="156"/>
      <c r="J342" s="156"/>
      <c r="K342" s="156"/>
      <c r="L342" s="156"/>
      <c r="M342" s="156"/>
      <c r="N342" s="156"/>
      <c r="O342" s="156"/>
      <c r="P342" s="156"/>
      <c r="Q342" s="156"/>
      <c r="R342" s="156"/>
      <c r="S342" s="156"/>
      <c r="T342" s="156"/>
      <c r="U342" s="156"/>
      <c r="V342" s="156"/>
      <c r="W342" s="156"/>
      <c r="X342" s="156"/>
      <c r="Y342" s="156"/>
      <c r="Z342" s="156"/>
    </row>
    <row r="343" spans="1:26" ht="15.75" customHeight="1">
      <c r="A343" s="153"/>
      <c r="B343" s="153"/>
      <c r="C343" s="154"/>
      <c r="D343" s="155"/>
      <c r="E343" s="154"/>
      <c r="F343" s="154"/>
      <c r="G343" s="156"/>
      <c r="H343" s="156"/>
      <c r="I343" s="156"/>
      <c r="J343" s="156"/>
      <c r="K343" s="156"/>
      <c r="L343" s="156"/>
      <c r="M343" s="156"/>
      <c r="N343" s="156"/>
      <c r="O343" s="156"/>
      <c r="P343" s="156"/>
      <c r="Q343" s="156"/>
      <c r="R343" s="156"/>
      <c r="S343" s="156"/>
      <c r="T343" s="156"/>
      <c r="U343" s="156"/>
      <c r="V343" s="156"/>
      <c r="W343" s="156"/>
      <c r="X343" s="156"/>
      <c r="Y343" s="156"/>
      <c r="Z343" s="156"/>
    </row>
    <row r="344" spans="1:26" ht="15.75" customHeight="1"/>
    <row r="345" spans="1:26" ht="15.75" customHeight="1"/>
    <row r="346" spans="1:26" ht="15.75" customHeight="1"/>
    <row r="347" spans="1:26" ht="15.75" customHeight="1"/>
    <row r="348" spans="1:26" ht="15.75" customHeight="1"/>
    <row r="349" spans="1:26" ht="15.75" customHeight="1"/>
    <row r="350" spans="1:26" ht="15.75" customHeight="1"/>
    <row r="351" spans="1:26" ht="15.75" customHeight="1"/>
    <row r="352" spans="1:26"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10</vt:i4>
      </vt:variant>
      <vt:variant>
        <vt:lpstr>Intervalli denominati</vt:lpstr>
      </vt:variant>
      <vt:variant>
        <vt:i4>1</vt:i4>
      </vt:variant>
    </vt:vector>
  </HeadingPairs>
  <TitlesOfParts>
    <vt:vector size="11" baseType="lpstr">
      <vt:lpstr>Istruzioni</vt:lpstr>
      <vt:lpstr>1. Conto Economico</vt:lpstr>
      <vt:lpstr>2. Cash Flow</vt:lpstr>
      <vt:lpstr>3. Stato Patrimoniale</vt:lpstr>
      <vt:lpstr>4. Ricavi</vt:lpstr>
      <vt:lpstr>5. Costo produzione</vt:lpstr>
      <vt:lpstr>6. Personale</vt:lpstr>
      <vt:lpstr>7. Investimenti - Ammortamenti</vt:lpstr>
      <vt:lpstr>8. Finanziamenti</vt:lpstr>
      <vt:lpstr>Parametri e Note</vt:lpstr>
      <vt:lpstr>Giorni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ALUNNO8</cp:lastModifiedBy>
  <dcterms:modified xsi:type="dcterms:W3CDTF">2024-02-16T13:14:20Z</dcterms:modified>
</cp:coreProperties>
</file>